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tabRatio="804" activeTab="8"/>
  </bookViews>
  <sheets>
    <sheet name="ZEAOS" sheetId="1" r:id="rId1"/>
    <sheet name="ZSz K-wy" sheetId="2" r:id="rId2"/>
    <sheet name="ZSz LG" sheetId="3" r:id="rId3"/>
    <sheet name="ZSz P-ce" sheetId="4" r:id="rId4"/>
    <sheet name="Przedszkole" sheetId="5" r:id="rId5"/>
    <sheet name="SP Cynków" sheetId="6" r:id="rId6"/>
    <sheet name="SP Gniazdów" sheetId="7" r:id="rId7"/>
    <sheet name="SP K-ki" sheetId="8" r:id="rId8"/>
    <sheet name="SP SD" sheetId="9" r:id="rId9"/>
    <sheet name="Wzór" sheetId="10" r:id="rId10"/>
    <sheet name="Arkusz4" sheetId="11" r:id="rId11"/>
  </sheets>
  <definedNames/>
  <calcPr fullCalcOnLoad="1"/>
</workbook>
</file>

<file path=xl/sharedStrings.xml><?xml version="1.0" encoding="utf-8"?>
<sst xmlns="http://schemas.openxmlformats.org/spreadsheetml/2006/main" count="627" uniqueCount="61">
  <si>
    <t>Dział</t>
  </si>
  <si>
    <t xml:space="preserve">  </t>
  </si>
  <si>
    <t xml:space="preserve">Rozdział </t>
  </si>
  <si>
    <t xml:space="preserve">   §</t>
  </si>
  <si>
    <t>Wyszczególnienie</t>
  </si>
  <si>
    <t>Oświata i Wychowanie</t>
  </si>
  <si>
    <t>Szkoły podstawowe</t>
  </si>
  <si>
    <t>Dotacja podmiotowa z budżetu dla niepublicznej jednostki systemu oświaty</t>
  </si>
  <si>
    <t>Gimnazja</t>
  </si>
  <si>
    <t>Dowożenie uczniów do szkół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</si>
  <si>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</si>
  <si>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</si>
  <si>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</si>
  <si>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</si>
  <si>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</si>
  <si>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Różne opłaty i składki</t>
  </si>
  <si>
    <t>Zespoły obsługi ekonomiczno administracyjnej szkół</t>
  </si>
  <si>
    <t>Wydatki osobowe niezaliczane do wynagrodzeń</t>
  </si>
  <si>
    <t>Wynagrodzenia osobowe pracowników</t>
  </si>
  <si>
    <t>Dodatkowe  wynagrodzenie roczne</t>
  </si>
  <si>
    <t>Zakup pomocy naukowych,dydaktycznych i książek</t>
  </si>
  <si>
    <t>Zakup energii</t>
  </si>
  <si>
    <t>Zakup usług zdrowotnych</t>
  </si>
  <si>
    <t>Opłaty z tyt. zakupu usług. telek. tel komór.</t>
  </si>
  <si>
    <t>Opłaty z tyt. zakupu usług. telek. tel. stacjon.</t>
  </si>
  <si>
    <t>Podróże służbowe krajowe</t>
  </si>
  <si>
    <t>Odpisy na Zakładowy Fundusz Świad. Socjalnych</t>
  </si>
  <si>
    <t>Szkolenia prac. nibedących człon. korp. służ. cyw.</t>
  </si>
  <si>
    <t>Wydatki</t>
  </si>
  <si>
    <t>/podpis głównego księgowego/</t>
  </si>
  <si>
    <t>/podpis dyrektora/</t>
  </si>
  <si>
    <t>Zakup usług dostępu do sieci Internet</t>
  </si>
  <si>
    <t>Licea ogólnokształcące</t>
  </si>
  <si>
    <t>Dokształcanie i doskonalenie nauczycieli</t>
  </si>
  <si>
    <t>Stołówki szkolne i przedszkolne</t>
  </si>
  <si>
    <t>Zakup środków żywności</t>
  </si>
  <si>
    <t>Edukacyjna opieka wychowawcza</t>
  </si>
  <si>
    <t>Świetlice szkolne</t>
  </si>
  <si>
    <t>Oddziały przedszkolne w szkołach podstawowych</t>
  </si>
  <si>
    <t>Oddziału przedszkolne w szkołach podstawowych</t>
  </si>
  <si>
    <t>Przedszkola</t>
  </si>
  <si>
    <t>Różne wydatki na rzecz osób fizycznych</t>
  </si>
  <si>
    <t>Dotacje celowe przekazane gminie na zadania bieżące realizowane na podstawie porozumień/umów/ między jednostkami samorządu terytorialnego</t>
  </si>
  <si>
    <t>Opłaty z tyt. zakupu usług. telek. tel. komórkowej.</t>
  </si>
  <si>
    <t>PLAN FINANSOWY ZESPÓŁU SZKÓŁ W  PIŃCZYCACH                 NA 2012 rok</t>
  </si>
  <si>
    <t>PLAN FINANSOWY SZKOŁY PODSTAWOWEJ                                     W CYNKOWIE NA 2012 rok</t>
  </si>
  <si>
    <t>ZBIORCZY PLAN FINANSOWY NA 2012</t>
  </si>
  <si>
    <t xml:space="preserve"> </t>
  </si>
  <si>
    <t>Pozostała działalność</t>
  </si>
  <si>
    <t>Pomoc materialna dla uczniów</t>
  </si>
  <si>
    <t>Stypendia dla uczniów</t>
  </si>
  <si>
    <t>Inne formy pomocy dla uczniów</t>
  </si>
  <si>
    <t>PLAN FINANSOWY ZEAOS KOZIEGŁOWY NA 2011 ROK</t>
  </si>
  <si>
    <t xml:space="preserve">PLAN FINANSOWY PRZEDSZKOLA W KOZIEGŁOWACH NA 2011 ROK </t>
  </si>
  <si>
    <t>Zakup usług remontowych</t>
  </si>
  <si>
    <t>Wydatki na zakupy inwestycyjne jednostek budżetowych</t>
  </si>
  <si>
    <t>PLAN FINANSOWY ZESPÓŁU SZKÓŁ W  KOZIEGŁOWACH NA 2011 rok</t>
  </si>
  <si>
    <t>PLAN FINANSOWY ZESPÓŁU SZKÓŁ W LGOCIE GÓRNEJ  NA 2011 rok</t>
  </si>
  <si>
    <t>PLAN FINANSOWY SZKOŁY PODSTAWOWEJ                                   W GNIAZDOWIE NA 2011 rok</t>
  </si>
  <si>
    <t>PLAN FINANSOWY SZKOŁY PODSTAWOWEJ                                  W KOZIEGŁÓWKACH NA 2011 rok</t>
  </si>
  <si>
    <t xml:space="preserve">PLAN FINANSOWY SZKOŁY PODSTAWOWEJ                                  W SIEDLCU DUZŻYM NA 2011 rok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</si>
</sst>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8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8" fontId="2" fillId="2" borderId="3" xfId="0" applyNumberFormat="1" applyFont="1" applyFill="1" applyBorder="1" applyAlignment="1">
      <alignment horizontal="right" vertical="center" wrapText="1"/>
    </xf>
    <xf numFmtId="168" fontId="2" fillId="3" borderId="3" xfId="0" applyNumberFormat="1" applyFont="1" applyFill="1" applyBorder="1" applyAlignment="1">
      <alignment horizontal="right" vertical="center" wrapText="1"/>
    </xf>
    <xf numFmtId="168" fontId="1" fillId="0" borderId="3" xfId="0" applyNumberFormat="1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68" fontId="2" fillId="3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168" fontId="7" fillId="2" borderId="3" xfId="0" applyNumberFormat="1" applyFont="1" applyFill="1" applyBorder="1" applyAlignment="1">
      <alignment horizontal="right" vertical="center" wrapText="1"/>
    </xf>
    <xf numFmtId="168" fontId="1" fillId="0" borderId="3" xfId="0" applyNumberFormat="1" applyFont="1" applyBorder="1" applyAlignment="1">
      <alignment horizontal="right" vertical="center"/>
    </xf>
    <xf numFmtId="168" fontId="7" fillId="2" borderId="3" xfId="0" applyNumberFormat="1" applyFont="1" applyFill="1" applyBorder="1" applyAlignment="1">
      <alignment horizontal="right" vertical="center"/>
    </xf>
    <xf numFmtId="168" fontId="2" fillId="3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44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4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8" fontId="1" fillId="0" borderId="4" xfId="0" applyNumberFormat="1" applyFont="1" applyBorder="1" applyAlignment="1">
      <alignment horizontal="right" vertical="center"/>
    </xf>
    <xf numFmtId="168" fontId="7" fillId="2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8" fontId="1" fillId="0" borderId="6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68" fontId="3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3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68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8" fontId="0" fillId="0" borderId="8" xfId="0" applyNumberFormat="1" applyBorder="1" applyAlignment="1">
      <alignment/>
    </xf>
    <xf numFmtId="168" fontId="1" fillId="0" borderId="6" xfId="0" applyNumberFormat="1" applyFont="1" applyBorder="1" applyAlignment="1">
      <alignment horizontal="right" vertical="center"/>
    </xf>
    <xf numFmtId="168" fontId="7" fillId="2" borderId="5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40"/>
  <sheetViews>
    <sheetView workbookViewId="0" topLeftCell="A7">
      <selection activeCell="D34" sqref="D34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</cols>
  <sheetData>
    <row r="1" spans="1:5" ht="33" customHeight="1">
      <c r="A1" s="46" t="s">
        <v>52</v>
      </c>
      <c r="B1" s="46"/>
      <c r="C1" s="46"/>
      <c r="D1" s="46"/>
      <c r="E1" s="46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1812369</v>
      </c>
    </row>
    <row r="4" spans="1:5" ht="12.75">
      <c r="A4" s="20"/>
      <c r="B4" s="19">
        <v>80101</v>
      </c>
      <c r="C4" s="19"/>
      <c r="D4" s="25" t="s">
        <v>6</v>
      </c>
      <c r="E4" s="15">
        <v>766320</v>
      </c>
    </row>
    <row r="5" spans="1:5" ht="30.75" customHeight="1">
      <c r="A5" s="20"/>
      <c r="B5" s="20"/>
      <c r="C5" s="20">
        <v>2540</v>
      </c>
      <c r="D5" s="26" t="s">
        <v>7</v>
      </c>
      <c r="E5" s="16">
        <v>766320</v>
      </c>
    </row>
    <row r="6" spans="1:5" ht="12.75">
      <c r="A6" s="20"/>
      <c r="B6" s="19">
        <v>80110</v>
      </c>
      <c r="C6" s="19"/>
      <c r="D6" s="25" t="s">
        <v>8</v>
      </c>
      <c r="E6" s="15">
        <v>96500</v>
      </c>
    </row>
    <row r="7" spans="1:5" ht="28.5" customHeight="1">
      <c r="A7" s="20"/>
      <c r="B7" s="20"/>
      <c r="C7" s="20">
        <v>2540</v>
      </c>
      <c r="D7" s="26" t="s">
        <v>7</v>
      </c>
      <c r="E7" s="16">
        <v>96500</v>
      </c>
    </row>
    <row r="8" spans="1:5" ht="12.75">
      <c r="A8" s="20"/>
      <c r="B8" s="19">
        <v>80113</v>
      </c>
      <c r="C8" s="19"/>
      <c r="D8" s="25" t="s">
        <v>9</v>
      </c>
      <c r="E8" s="15">
        <v>392138</v>
      </c>
    </row>
    <row r="9" spans="1:5" ht="12.75">
      <c r="A9" s="20"/>
      <c r="B9" s="20"/>
      <c r="C9" s="20">
        <v>4110</v>
      </c>
      <c r="D9" s="26" t="s">
        <v>10</v>
      </c>
      <c r="E9" s="16">
        <v>7751</v>
      </c>
    </row>
    <row r="10" spans="1:5" ht="12.75">
      <c r="A10" s="20"/>
      <c r="B10" s="20"/>
      <c r="C10" s="20">
        <v>4120</v>
      </c>
      <c r="D10" s="26" t="s">
        <v>11</v>
      </c>
      <c r="E10" s="16">
        <v>359</v>
      </c>
    </row>
    <row r="11" spans="1:5" ht="12.75">
      <c r="A11" s="20"/>
      <c r="B11" s="20"/>
      <c r="C11" s="20">
        <v>4170</v>
      </c>
      <c r="D11" s="26" t="s">
        <v>12</v>
      </c>
      <c r="E11" s="16">
        <v>70482</v>
      </c>
    </row>
    <row r="12" spans="1:5" ht="12.75">
      <c r="A12" s="20"/>
      <c r="B12" s="20"/>
      <c r="C12" s="20">
        <v>4210</v>
      </c>
      <c r="D12" s="26" t="s">
        <v>13</v>
      </c>
      <c r="E12" s="16">
        <v>69728</v>
      </c>
    </row>
    <row r="13" spans="1:5" ht="12.75">
      <c r="A13" s="20"/>
      <c r="B13" s="20"/>
      <c r="C13" s="20">
        <v>4300</v>
      </c>
      <c r="D13" s="26" t="s">
        <v>14</v>
      </c>
      <c r="E13" s="16">
        <v>237043</v>
      </c>
    </row>
    <row r="14" spans="1:5" ht="12.75">
      <c r="A14" s="20"/>
      <c r="B14" s="20"/>
      <c r="C14" s="20">
        <v>4430</v>
      </c>
      <c r="D14" s="26" t="s">
        <v>15</v>
      </c>
      <c r="E14" s="16">
        <v>6775</v>
      </c>
    </row>
    <row r="15" spans="1:5" ht="25.5">
      <c r="A15" s="20"/>
      <c r="B15" s="19">
        <v>80114</v>
      </c>
      <c r="C15" s="19"/>
      <c r="D15" s="25" t="s">
        <v>16</v>
      </c>
      <c r="E15" s="15">
        <v>557171</v>
      </c>
    </row>
    <row r="16" spans="1:5" ht="25.5">
      <c r="A16" s="20"/>
      <c r="B16" s="20"/>
      <c r="C16" s="20">
        <v>3020</v>
      </c>
      <c r="D16" s="26" t="s">
        <v>17</v>
      </c>
      <c r="E16" s="16">
        <v>640</v>
      </c>
    </row>
    <row r="17" spans="1:5" ht="18.75" customHeight="1">
      <c r="A17" s="20"/>
      <c r="B17" s="20"/>
      <c r="C17" s="20">
        <v>4010</v>
      </c>
      <c r="D17" s="26" t="s">
        <v>18</v>
      </c>
      <c r="E17" s="16">
        <v>382748</v>
      </c>
    </row>
    <row r="18" spans="1:5" ht="12.75">
      <c r="A18" s="20"/>
      <c r="B18" s="20"/>
      <c r="C18" s="20">
        <v>4040</v>
      </c>
      <c r="D18" s="26" t="s">
        <v>19</v>
      </c>
      <c r="E18" s="16">
        <v>27167</v>
      </c>
    </row>
    <row r="19" spans="1:5" ht="12.75">
      <c r="A19" s="20"/>
      <c r="B19" s="20"/>
      <c r="C19" s="20">
        <v>4110</v>
      </c>
      <c r="D19" s="26" t="s">
        <v>10</v>
      </c>
      <c r="E19" s="16">
        <v>67738</v>
      </c>
    </row>
    <row r="20" spans="1:5" ht="12.75">
      <c r="A20" s="20" t="s">
        <v>1</v>
      </c>
      <c r="B20" s="20"/>
      <c r="C20" s="20">
        <v>4120</v>
      </c>
      <c r="D20" s="26" t="s">
        <v>11</v>
      </c>
      <c r="E20" s="16">
        <v>5991</v>
      </c>
    </row>
    <row r="21" spans="1:5" ht="12.75">
      <c r="A21" s="20"/>
      <c r="B21" s="20"/>
      <c r="C21" s="20">
        <v>4170</v>
      </c>
      <c r="D21" s="26" t="s">
        <v>12</v>
      </c>
      <c r="E21" s="16">
        <v>3136</v>
      </c>
    </row>
    <row r="22" spans="1:5" ht="12.75">
      <c r="A22" s="20"/>
      <c r="B22" s="20"/>
      <c r="C22" s="20">
        <v>4210</v>
      </c>
      <c r="D22" s="26" t="s">
        <v>13</v>
      </c>
      <c r="E22" s="16">
        <v>19600</v>
      </c>
    </row>
    <row r="23" spans="1:5" ht="12.75">
      <c r="A23" s="20"/>
      <c r="B23" s="20"/>
      <c r="C23" s="20">
        <v>4300</v>
      </c>
      <c r="D23" s="26" t="s">
        <v>14</v>
      </c>
      <c r="E23" s="16">
        <v>30018</v>
      </c>
    </row>
    <row r="24" spans="1:5" ht="25.5">
      <c r="A24" s="20"/>
      <c r="B24" s="20"/>
      <c r="C24" s="20">
        <v>4360</v>
      </c>
      <c r="D24" s="26" t="s">
        <v>23</v>
      </c>
      <c r="E24" s="16">
        <v>3618</v>
      </c>
    </row>
    <row r="25" spans="1:5" ht="25.5">
      <c r="A25" s="20"/>
      <c r="B25" s="20"/>
      <c r="C25" s="20">
        <v>4370</v>
      </c>
      <c r="D25" s="26" t="s">
        <v>24</v>
      </c>
      <c r="E25" s="16">
        <v>1819</v>
      </c>
    </row>
    <row r="26" spans="1:5" ht="12.75">
      <c r="A26" s="20"/>
      <c r="B26" s="20"/>
      <c r="C26" s="20">
        <v>4410</v>
      </c>
      <c r="D26" s="26" t="s">
        <v>25</v>
      </c>
      <c r="E26" s="16">
        <v>2725</v>
      </c>
    </row>
    <row r="27" spans="1:5" ht="25.5">
      <c r="A27" s="20"/>
      <c r="B27" s="20"/>
      <c r="C27" s="20">
        <v>4440</v>
      </c>
      <c r="D27" s="26" t="s">
        <v>26</v>
      </c>
      <c r="E27" s="16">
        <v>9000</v>
      </c>
    </row>
    <row r="28" spans="1:5" ht="26.25" customHeight="1">
      <c r="A28" s="53"/>
      <c r="B28" s="53"/>
      <c r="C28" s="53">
        <v>4700</v>
      </c>
      <c r="D28" s="54" t="s">
        <v>27</v>
      </c>
      <c r="E28" s="55">
        <v>2971</v>
      </c>
    </row>
    <row r="29" spans="1:194" s="56" customFormat="1" ht="12.75">
      <c r="A29" s="19"/>
      <c r="B29" s="19">
        <v>80195</v>
      </c>
      <c r="C29" s="19"/>
      <c r="D29" s="25" t="s">
        <v>48</v>
      </c>
      <c r="E29" s="59">
        <v>240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</row>
    <row r="30" spans="1:5" s="9" customFormat="1" ht="12.75">
      <c r="A30" s="60"/>
      <c r="B30" s="60"/>
      <c r="C30" s="61">
        <v>4170</v>
      </c>
      <c r="D30" s="26" t="s">
        <v>12</v>
      </c>
      <c r="E30" s="62">
        <v>240</v>
      </c>
    </row>
    <row r="31" spans="1:5" s="9" customFormat="1" ht="12.75">
      <c r="A31" s="63">
        <v>854</v>
      </c>
      <c r="B31" s="63"/>
      <c r="C31" s="64"/>
      <c r="D31" s="25" t="s">
        <v>36</v>
      </c>
      <c r="E31" s="65">
        <v>166169</v>
      </c>
    </row>
    <row r="32" spans="1:5" s="9" customFormat="1" ht="12.75">
      <c r="A32" s="60"/>
      <c r="B32" s="63">
        <v>85415</v>
      </c>
      <c r="C32" s="64"/>
      <c r="D32" s="25" t="s">
        <v>49</v>
      </c>
      <c r="E32" s="65">
        <v>166169</v>
      </c>
    </row>
    <row r="33" spans="1:5" s="9" customFormat="1" ht="12.75">
      <c r="A33" s="60"/>
      <c r="B33" s="60"/>
      <c r="C33" s="61">
        <v>3240</v>
      </c>
      <c r="D33" s="26" t="s">
        <v>50</v>
      </c>
      <c r="E33" s="62">
        <v>163219</v>
      </c>
    </row>
    <row r="34" spans="1:194" s="13" customFormat="1" ht="13.5" thickBot="1">
      <c r="A34" s="60"/>
      <c r="B34" s="60"/>
      <c r="C34" s="61">
        <v>3260</v>
      </c>
      <c r="D34" s="26" t="s">
        <v>51</v>
      </c>
      <c r="E34" s="62">
        <v>2950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</row>
    <row r="35" spans="3:5" s="9" customFormat="1" ht="12.75">
      <c r="C35" s="57"/>
      <c r="D35" s="52"/>
      <c r="E35" s="12"/>
    </row>
    <row r="36" spans="3:5" s="9" customFormat="1" ht="12.75">
      <c r="C36" s="57"/>
      <c r="D36" s="52"/>
      <c r="E36" s="12"/>
    </row>
    <row r="37" spans="3:5" s="9" customFormat="1" ht="12.75">
      <c r="C37" s="57"/>
      <c r="D37" s="52"/>
      <c r="E37" s="12"/>
    </row>
    <row r="38" spans="3:5" s="9" customFormat="1" ht="12.75">
      <c r="C38" s="57"/>
      <c r="D38" s="52"/>
      <c r="E38" s="12"/>
    </row>
    <row r="39" spans="1:5" ht="12.75">
      <c r="A39" s="47"/>
      <c r="B39" s="47"/>
      <c r="C39" s="47"/>
      <c r="E39" s="4"/>
    </row>
    <row r="40" spans="1:5" ht="12.75">
      <c r="A40" s="48" t="s">
        <v>29</v>
      </c>
      <c r="B40" s="48"/>
      <c r="C40" s="48"/>
      <c r="E40" s="5" t="s">
        <v>30</v>
      </c>
    </row>
  </sheetData>
  <mergeCells count="3">
    <mergeCell ref="A1:E1"/>
    <mergeCell ref="A39:C39"/>
    <mergeCell ref="A40:C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52">
      <selection activeCell="H116" sqref="H116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  <col min="7" max="7" width="14.8515625" style="0" bestFit="1" customWidth="1"/>
  </cols>
  <sheetData>
    <row r="1" spans="1:5" ht="43.5" customHeight="1">
      <c r="A1" s="49" t="s">
        <v>46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2.75">
      <c r="A3" s="19">
        <v>801</v>
      </c>
      <c r="B3" s="20"/>
      <c r="C3" s="20"/>
      <c r="D3" s="25" t="s">
        <v>5</v>
      </c>
      <c r="E3" s="14">
        <f>E4+E23+E30+E48+E66+E73+E88+E104+E109</f>
        <v>14878454</v>
      </c>
    </row>
    <row r="4" spans="1:5" ht="12.75">
      <c r="A4" s="20"/>
      <c r="B4" s="19">
        <v>80101</v>
      </c>
      <c r="C4" s="19"/>
      <c r="D4" s="25" t="s">
        <v>6</v>
      </c>
      <c r="E4" s="15">
        <f>SUM(E5:E22)</f>
        <v>6547995</v>
      </c>
    </row>
    <row r="5" spans="1:7" ht="38.25">
      <c r="A5" s="20"/>
      <c r="B5" s="19"/>
      <c r="C5" s="20">
        <v>2540</v>
      </c>
      <c r="D5" s="26" t="s">
        <v>7</v>
      </c>
      <c r="E5" s="16">
        <v>834341</v>
      </c>
      <c r="G5" s="3"/>
    </row>
    <row r="6" spans="1:7" ht="25.5" customHeight="1">
      <c r="A6" s="20"/>
      <c r="B6" s="19"/>
      <c r="C6" s="20">
        <v>3020</v>
      </c>
      <c r="D6" s="26" t="s">
        <v>17</v>
      </c>
      <c r="E6" s="16">
        <f>53770+47443+51510+45528+39480+34722+36826</f>
        <v>309279</v>
      </c>
      <c r="G6" s="45">
        <f>1939341+3835243+2454567+1782394+1378253+1034301+878157+780547+795651</f>
        <v>14878454</v>
      </c>
    </row>
    <row r="7" spans="1:5" ht="17.25" customHeight="1">
      <c r="A7" s="20"/>
      <c r="B7" s="19"/>
      <c r="C7" s="20">
        <v>3030</v>
      </c>
      <c r="D7" s="26" t="s">
        <v>41</v>
      </c>
      <c r="E7" s="16">
        <v>20000</v>
      </c>
    </row>
    <row r="8" spans="1:5" ht="12.75" customHeight="1">
      <c r="A8" s="20"/>
      <c r="B8" s="19"/>
      <c r="C8" s="20">
        <v>4010</v>
      </c>
      <c r="D8" s="26" t="s">
        <v>18</v>
      </c>
      <c r="E8" s="16">
        <f>672050+496470+449707+550800+448850+431460+408620</f>
        <v>3457957</v>
      </c>
    </row>
    <row r="9" spans="1:5" ht="12.75">
      <c r="A9" s="20"/>
      <c r="B9" s="19"/>
      <c r="C9" s="20">
        <v>4040</v>
      </c>
      <c r="D9" s="26" t="s">
        <v>19</v>
      </c>
      <c r="E9" s="16">
        <f>61000+41500+51000+46600+51920+39600+38000</f>
        <v>329620</v>
      </c>
    </row>
    <row r="10" spans="1:5" ht="12.75">
      <c r="A10" s="20"/>
      <c r="B10" s="19"/>
      <c r="C10" s="20">
        <v>4110</v>
      </c>
      <c r="D10" s="26" t="s">
        <v>10</v>
      </c>
      <c r="E10" s="16">
        <f>72700+75900+83880+100378+96980+90500+104195</f>
        <v>624533</v>
      </c>
    </row>
    <row r="11" spans="1:5" ht="12.75">
      <c r="A11" s="20"/>
      <c r="B11" s="19"/>
      <c r="C11" s="20">
        <v>4120</v>
      </c>
      <c r="D11" s="26" t="s">
        <v>11</v>
      </c>
      <c r="E11" s="16">
        <f>15153+14855+16110+17161+14056+12500+11850</f>
        <v>101685</v>
      </c>
    </row>
    <row r="12" spans="1:5" ht="12.75">
      <c r="A12" s="20"/>
      <c r="B12" s="19"/>
      <c r="C12" s="20">
        <v>4170</v>
      </c>
      <c r="D12" s="26" t="s">
        <v>12</v>
      </c>
      <c r="E12" s="16">
        <f>780+780+780+780+1780+18780+780</f>
        <v>24460</v>
      </c>
    </row>
    <row r="13" spans="1:5" ht="12.75">
      <c r="A13" s="20"/>
      <c r="B13" s="19"/>
      <c r="C13" s="20">
        <v>4210</v>
      </c>
      <c r="D13" s="26" t="s">
        <v>13</v>
      </c>
      <c r="E13" s="16">
        <f>19700+16100+25635+41200+35300+30050+7100</f>
        <v>175085</v>
      </c>
    </row>
    <row r="14" spans="1:5" ht="12.75">
      <c r="A14" s="20"/>
      <c r="B14" s="19"/>
      <c r="C14" s="20">
        <v>4260</v>
      </c>
      <c r="D14" s="26" t="s">
        <v>21</v>
      </c>
      <c r="E14" s="16">
        <f>56000+7500+17200+15800+10000+73000+62000</f>
        <v>241500</v>
      </c>
    </row>
    <row r="15" spans="1:5" ht="12.75">
      <c r="A15" s="20"/>
      <c r="B15" s="19"/>
      <c r="C15" s="20">
        <v>4280</v>
      </c>
      <c r="D15" s="26" t="s">
        <v>22</v>
      </c>
      <c r="E15" s="16">
        <f>1000+1200+500+600+700+400+400</f>
        <v>4800</v>
      </c>
    </row>
    <row r="16" spans="1:5" ht="12.75">
      <c r="A16" s="20"/>
      <c r="B16" s="19"/>
      <c r="C16" s="20">
        <v>4300</v>
      </c>
      <c r="D16" s="26" t="s">
        <v>14</v>
      </c>
      <c r="E16" s="16">
        <f>8850+5250+7750+5750+9210+13350+11500</f>
        <v>61660</v>
      </c>
    </row>
    <row r="17" spans="1:5" ht="12.75">
      <c r="A17" s="20"/>
      <c r="B17" s="19"/>
      <c r="C17" s="20">
        <v>4350</v>
      </c>
      <c r="D17" s="26" t="s">
        <v>31</v>
      </c>
      <c r="E17" s="16">
        <f>2000+1100+800+700+500+200</f>
        <v>5300</v>
      </c>
    </row>
    <row r="18" spans="1:5" ht="25.5">
      <c r="A18" s="20"/>
      <c r="B18" s="19"/>
      <c r="C18" s="20">
        <v>4360</v>
      </c>
      <c r="D18" s="26" t="s">
        <v>23</v>
      </c>
      <c r="E18" s="16">
        <f>1500+1500+1500+1500</f>
        <v>6000</v>
      </c>
    </row>
    <row r="19" spans="1:5" ht="25.5">
      <c r="A19" s="20"/>
      <c r="B19" s="19"/>
      <c r="C19" s="20">
        <v>4370</v>
      </c>
      <c r="D19" s="26" t="s">
        <v>24</v>
      </c>
      <c r="E19" s="16">
        <f>1500+1800+1760+2500+2000+1200+800</f>
        <v>11560</v>
      </c>
    </row>
    <row r="20" spans="1:5" ht="12.75">
      <c r="A20" s="20"/>
      <c r="B20" s="19"/>
      <c r="C20" s="20">
        <v>4410</v>
      </c>
      <c r="D20" s="26" t="s">
        <v>25</v>
      </c>
      <c r="E20" s="16">
        <f>500+500+500+500+1500+1000+1500</f>
        <v>6000</v>
      </c>
    </row>
    <row r="21" spans="1:5" ht="12.75">
      <c r="A21" s="20"/>
      <c r="B21" s="19"/>
      <c r="C21" s="20">
        <v>4430</v>
      </c>
      <c r="D21" s="26" t="s">
        <v>15</v>
      </c>
      <c r="E21" s="16">
        <f>1500+2500+440+1500+1000+500+400</f>
        <v>7840</v>
      </c>
    </row>
    <row r="22" spans="1:5" ht="25.5">
      <c r="A22" s="20"/>
      <c r="B22" s="19"/>
      <c r="C22" s="20">
        <v>4440</v>
      </c>
      <c r="D22" s="26" t="s">
        <v>26</v>
      </c>
      <c r="E22" s="16">
        <f>32765+37025+40376+48154+45165+48872+74018</f>
        <v>326375</v>
      </c>
    </row>
    <row r="23" spans="1:5" ht="25.5">
      <c r="A23" s="20"/>
      <c r="B23" s="19">
        <v>80103</v>
      </c>
      <c r="C23" s="20"/>
      <c r="D23" s="25" t="s">
        <v>38</v>
      </c>
      <c r="E23" s="15">
        <f>SUM(E24:E29)</f>
        <v>552920</v>
      </c>
    </row>
    <row r="24" spans="1:5" ht="25.5">
      <c r="A24" s="20"/>
      <c r="B24" s="20"/>
      <c r="C24" s="20">
        <v>3020</v>
      </c>
      <c r="D24" s="26" t="s">
        <v>17</v>
      </c>
      <c r="E24" s="16">
        <f>4100+3000+4500+4000+13000+9000</f>
        <v>37600</v>
      </c>
    </row>
    <row r="25" spans="1:5" ht="12.75" customHeight="1">
      <c r="A25" s="20"/>
      <c r="B25" s="20"/>
      <c r="C25" s="20">
        <v>4010</v>
      </c>
      <c r="D25" s="26" t="s">
        <v>18</v>
      </c>
      <c r="E25" s="16">
        <f>85700+120600+45000+53000+35000+41300</f>
        <v>380600</v>
      </c>
    </row>
    <row r="26" spans="1:5" ht="12.75">
      <c r="A26" s="20"/>
      <c r="B26" s="20"/>
      <c r="C26" s="20">
        <v>4040</v>
      </c>
      <c r="D26" s="26" t="s">
        <v>19</v>
      </c>
      <c r="E26" s="16">
        <f>7000+8000+3800+4000+3000+4000</f>
        <v>29800</v>
      </c>
    </row>
    <row r="27" spans="1:5" ht="12.75">
      <c r="A27" s="20"/>
      <c r="B27" s="20"/>
      <c r="C27" s="20">
        <v>4110</v>
      </c>
      <c r="D27" s="26" t="s">
        <v>10</v>
      </c>
      <c r="E27" s="16">
        <f>15500+21200+8000+9000+6200+8000</f>
        <v>67900</v>
      </c>
    </row>
    <row r="28" spans="1:5" ht="12.75">
      <c r="A28" s="20"/>
      <c r="B28" s="20"/>
      <c r="C28" s="20">
        <v>4120</v>
      </c>
      <c r="D28" s="26" t="s">
        <v>11</v>
      </c>
      <c r="E28" s="16">
        <f>1300+1000+1500+1300+3500+2500</f>
        <v>11100</v>
      </c>
    </row>
    <row r="29" spans="1:5" ht="25.5">
      <c r="A29" s="20"/>
      <c r="B29" s="20"/>
      <c r="C29" s="20">
        <v>4440</v>
      </c>
      <c r="D29" s="26" t="s">
        <v>26</v>
      </c>
      <c r="E29" s="16">
        <f>5760+8640+2880+2880+2880+2880</f>
        <v>25920</v>
      </c>
    </row>
    <row r="30" spans="1:5" ht="12.75">
      <c r="A30" s="20"/>
      <c r="B30" s="19">
        <v>80104</v>
      </c>
      <c r="C30" s="19"/>
      <c r="D30" s="25" t="s">
        <v>40</v>
      </c>
      <c r="E30" s="15">
        <f>SUM(E31:E47)</f>
        <v>1158433</v>
      </c>
    </row>
    <row r="31" spans="1:5" ht="51">
      <c r="A31" s="20"/>
      <c r="B31" s="19"/>
      <c r="C31" s="20">
        <v>2310</v>
      </c>
      <c r="D31" s="26" t="s">
        <v>42</v>
      </c>
      <c r="E31" s="16">
        <v>25000</v>
      </c>
    </row>
    <row r="32" spans="1:5" ht="25.5" customHeight="1">
      <c r="A32" s="20"/>
      <c r="B32" s="19"/>
      <c r="C32" s="20">
        <v>3020</v>
      </c>
      <c r="D32" s="26" t="s">
        <v>17</v>
      </c>
      <c r="E32" s="16">
        <v>55215</v>
      </c>
    </row>
    <row r="33" spans="1:5" ht="12.75" customHeight="1">
      <c r="A33" s="20"/>
      <c r="B33" s="19"/>
      <c r="C33" s="20">
        <v>4010</v>
      </c>
      <c r="D33" s="26" t="s">
        <v>18</v>
      </c>
      <c r="E33" s="16">
        <v>698180</v>
      </c>
    </row>
    <row r="34" spans="1:5" ht="12.75">
      <c r="A34" s="20"/>
      <c r="B34" s="19"/>
      <c r="C34" s="20">
        <v>4040</v>
      </c>
      <c r="D34" s="26" t="s">
        <v>19</v>
      </c>
      <c r="E34" s="16">
        <v>65000</v>
      </c>
    </row>
    <row r="35" spans="1:5" ht="12.75">
      <c r="A35" s="20"/>
      <c r="B35" s="19"/>
      <c r="C35" s="20">
        <v>4110</v>
      </c>
      <c r="D35" s="26" t="s">
        <v>10</v>
      </c>
      <c r="E35" s="16">
        <v>123800</v>
      </c>
    </row>
    <row r="36" spans="1:5" ht="12.75">
      <c r="A36" s="20"/>
      <c r="B36" s="19"/>
      <c r="C36" s="20">
        <v>4120</v>
      </c>
      <c r="D36" s="26" t="s">
        <v>11</v>
      </c>
      <c r="E36" s="16">
        <v>20400</v>
      </c>
    </row>
    <row r="37" spans="1:5" ht="12.75">
      <c r="A37" s="20"/>
      <c r="B37" s="19"/>
      <c r="C37" s="20">
        <v>4170</v>
      </c>
      <c r="D37" s="26" t="s">
        <v>12</v>
      </c>
      <c r="E37" s="16">
        <v>1780</v>
      </c>
    </row>
    <row r="38" spans="1:5" ht="12.75">
      <c r="A38" s="20"/>
      <c r="B38" s="19"/>
      <c r="C38" s="20">
        <v>4210</v>
      </c>
      <c r="D38" s="26" t="s">
        <v>13</v>
      </c>
      <c r="E38" s="16">
        <v>24200</v>
      </c>
    </row>
    <row r="39" spans="1:5" ht="12.75">
      <c r="A39" s="20"/>
      <c r="B39" s="19"/>
      <c r="C39" s="20">
        <v>4260</v>
      </c>
      <c r="D39" s="26" t="s">
        <v>21</v>
      </c>
      <c r="E39" s="16">
        <v>65000</v>
      </c>
    </row>
    <row r="40" spans="1:5" ht="12.75">
      <c r="A40" s="20"/>
      <c r="B40" s="19"/>
      <c r="C40" s="20">
        <v>4280</v>
      </c>
      <c r="D40" s="26" t="s">
        <v>22</v>
      </c>
      <c r="E40" s="16">
        <v>500</v>
      </c>
    </row>
    <row r="41" spans="1:5" ht="12.75">
      <c r="A41" s="20"/>
      <c r="B41" s="19"/>
      <c r="C41" s="20">
        <v>4300</v>
      </c>
      <c r="D41" s="26" t="s">
        <v>14</v>
      </c>
      <c r="E41" s="16">
        <v>21300</v>
      </c>
    </row>
    <row r="42" spans="1:5" ht="12.75">
      <c r="A42" s="20"/>
      <c r="B42" s="19"/>
      <c r="C42" s="20">
        <v>4350</v>
      </c>
      <c r="D42" s="26" t="s">
        <v>31</v>
      </c>
      <c r="E42" s="16">
        <v>600</v>
      </c>
    </row>
    <row r="43" spans="1:5" ht="25.5">
      <c r="A43" s="20"/>
      <c r="B43" s="19"/>
      <c r="C43" s="20">
        <v>4360</v>
      </c>
      <c r="D43" s="26" t="s">
        <v>23</v>
      </c>
      <c r="E43" s="16">
        <v>800</v>
      </c>
    </row>
    <row r="44" spans="1:5" ht="25.5">
      <c r="A44" s="20"/>
      <c r="B44" s="19"/>
      <c r="C44" s="20">
        <v>4370</v>
      </c>
      <c r="D44" s="26" t="s">
        <v>24</v>
      </c>
      <c r="E44" s="16">
        <v>2000</v>
      </c>
    </row>
    <row r="45" spans="1:5" ht="12.75">
      <c r="A45" s="20"/>
      <c r="B45" s="19"/>
      <c r="C45" s="20">
        <v>4410</v>
      </c>
      <c r="D45" s="26" t="s">
        <v>25</v>
      </c>
      <c r="E45" s="16">
        <v>8000</v>
      </c>
    </row>
    <row r="46" spans="1:5" ht="12.75">
      <c r="A46" s="20"/>
      <c r="B46" s="19"/>
      <c r="C46" s="20">
        <v>4430</v>
      </c>
      <c r="D46" s="26" t="s">
        <v>15</v>
      </c>
      <c r="E46" s="16">
        <v>1000</v>
      </c>
    </row>
    <row r="47" spans="1:5" ht="25.5">
      <c r="A47" s="20"/>
      <c r="B47" s="19"/>
      <c r="C47" s="20">
        <v>4440</v>
      </c>
      <c r="D47" s="26" t="s">
        <v>26</v>
      </c>
      <c r="E47" s="16">
        <v>45658</v>
      </c>
    </row>
    <row r="48" spans="1:5" ht="12.75">
      <c r="A48" s="20"/>
      <c r="B48" s="19">
        <v>80110</v>
      </c>
      <c r="C48" s="19"/>
      <c r="D48" s="25" t="s">
        <v>8</v>
      </c>
      <c r="E48" s="15">
        <f>SUM(E49:E65)</f>
        <v>4052789</v>
      </c>
    </row>
    <row r="49" spans="1:8" ht="38.25">
      <c r="A49" s="20"/>
      <c r="B49" s="19"/>
      <c r="C49" s="20">
        <v>2540</v>
      </c>
      <c r="D49" s="26" t="s">
        <v>7</v>
      </c>
      <c r="E49" s="16">
        <v>134000</v>
      </c>
      <c r="H49" t="s">
        <v>47</v>
      </c>
    </row>
    <row r="50" spans="1:5" ht="25.5">
      <c r="A50" s="20"/>
      <c r="B50" s="19"/>
      <c r="C50" s="20">
        <v>3020</v>
      </c>
      <c r="D50" s="26" t="s">
        <v>17</v>
      </c>
      <c r="E50" s="16">
        <f>87280+66570+46880</f>
        <v>200730</v>
      </c>
    </row>
    <row r="51" spans="1:5" ht="21" customHeight="1">
      <c r="A51" s="20"/>
      <c r="B51" s="19"/>
      <c r="C51" s="20">
        <v>4010</v>
      </c>
      <c r="D51" s="26" t="s">
        <v>18</v>
      </c>
      <c r="E51" s="16">
        <f>451800+842100+1208800</f>
        <v>2502700</v>
      </c>
    </row>
    <row r="52" spans="1:5" ht="12.75">
      <c r="A52" s="20"/>
      <c r="B52" s="19"/>
      <c r="C52" s="20">
        <v>4040</v>
      </c>
      <c r="D52" s="26" t="s">
        <v>19</v>
      </c>
      <c r="E52" s="16">
        <f>110000+77700+42000</f>
        <v>229700</v>
      </c>
    </row>
    <row r="53" spans="1:5" ht="12.75">
      <c r="A53" s="20"/>
      <c r="B53" s="19"/>
      <c r="C53" s="20">
        <v>4110</v>
      </c>
      <c r="D53" s="26" t="s">
        <v>10</v>
      </c>
      <c r="E53" s="16">
        <f>188940+148745+85080</f>
        <v>422765</v>
      </c>
    </row>
    <row r="54" spans="1:5" ht="12.75">
      <c r="A54" s="20"/>
      <c r="B54" s="19"/>
      <c r="C54" s="20">
        <v>4120</v>
      </c>
      <c r="D54" s="26" t="s">
        <v>11</v>
      </c>
      <c r="E54" s="16">
        <f>14010+24177+28024</f>
        <v>66211</v>
      </c>
    </row>
    <row r="55" spans="1:5" ht="12.75">
      <c r="A55" s="20"/>
      <c r="B55" s="19"/>
      <c r="C55" s="20">
        <v>4170</v>
      </c>
      <c r="D55" s="26" t="s">
        <v>12</v>
      </c>
      <c r="E55" s="16">
        <f>1780+18780+780</f>
        <v>21340</v>
      </c>
    </row>
    <row r="56" spans="1:5" ht="12.75">
      <c r="A56" s="20"/>
      <c r="B56" s="19"/>
      <c r="C56" s="20">
        <v>4210</v>
      </c>
      <c r="D56" s="26" t="s">
        <v>13</v>
      </c>
      <c r="E56" s="16">
        <f>22600+14590+22350</f>
        <v>59540</v>
      </c>
    </row>
    <row r="57" spans="1:5" ht="12.75">
      <c r="A57" s="20"/>
      <c r="B57" s="19"/>
      <c r="C57" s="20">
        <v>4260</v>
      </c>
      <c r="D57" s="26" t="s">
        <v>21</v>
      </c>
      <c r="E57" s="16">
        <f>10000+73000+120000</f>
        <v>203000</v>
      </c>
    </row>
    <row r="58" spans="1:5" ht="12.75">
      <c r="A58" s="20"/>
      <c r="B58" s="19"/>
      <c r="C58" s="20">
        <v>4280</v>
      </c>
      <c r="D58" s="26" t="s">
        <v>22</v>
      </c>
      <c r="E58" s="16">
        <f>800+500+500</f>
        <v>1800</v>
      </c>
    </row>
    <row r="59" spans="1:5" ht="12.75">
      <c r="A59" s="20"/>
      <c r="B59" s="19"/>
      <c r="C59" s="20">
        <v>4300</v>
      </c>
      <c r="D59" s="26" t="s">
        <v>14</v>
      </c>
      <c r="E59" s="16">
        <f>7400+8600+40200</f>
        <v>56200</v>
      </c>
    </row>
    <row r="60" spans="1:5" ht="12.75">
      <c r="A60" s="20"/>
      <c r="B60" s="19"/>
      <c r="C60" s="20">
        <v>4350</v>
      </c>
      <c r="D60" s="26" t="s">
        <v>31</v>
      </c>
      <c r="E60" s="16">
        <f>2500+990</f>
        <v>3490</v>
      </c>
    </row>
    <row r="61" spans="1:5" ht="25.5">
      <c r="A61" s="20"/>
      <c r="B61" s="19"/>
      <c r="C61" s="20">
        <v>4360</v>
      </c>
      <c r="D61" s="26" t="s">
        <v>23</v>
      </c>
      <c r="E61" s="16">
        <f>1650+1500+1000</f>
        <v>4150</v>
      </c>
    </row>
    <row r="62" spans="1:5" ht="25.5">
      <c r="A62" s="20"/>
      <c r="B62" s="19"/>
      <c r="C62" s="20">
        <v>4370</v>
      </c>
      <c r="D62" s="26" t="s">
        <v>24</v>
      </c>
      <c r="E62" s="16">
        <f>3500+1800+1200</f>
        <v>6500</v>
      </c>
    </row>
    <row r="63" spans="1:5" ht="12.75">
      <c r="A63" s="20"/>
      <c r="B63" s="19"/>
      <c r="C63" s="20">
        <v>4410</v>
      </c>
      <c r="D63" s="26" t="s">
        <v>25</v>
      </c>
      <c r="E63" s="16">
        <f>1500+2500+2000</f>
        <v>6000</v>
      </c>
    </row>
    <row r="64" spans="1:5" ht="12.75">
      <c r="A64" s="20"/>
      <c r="B64" s="19"/>
      <c r="C64" s="20">
        <v>4430</v>
      </c>
      <c r="D64" s="26" t="s">
        <v>15</v>
      </c>
      <c r="E64" s="16">
        <f>2500+2500</f>
        <v>5000</v>
      </c>
    </row>
    <row r="65" spans="1:5" ht="25.5">
      <c r="A65" s="20"/>
      <c r="B65" s="19"/>
      <c r="C65" s="20">
        <v>4440</v>
      </c>
      <c r="D65" s="26" t="s">
        <v>26</v>
      </c>
      <c r="E65" s="16">
        <f>31857+36995+60811</f>
        <v>129663</v>
      </c>
    </row>
    <row r="66" spans="1:5" ht="12.75">
      <c r="A66" s="20"/>
      <c r="B66" s="19">
        <v>80113</v>
      </c>
      <c r="C66" s="19"/>
      <c r="D66" s="25" t="s">
        <v>9</v>
      </c>
      <c r="E66" s="15">
        <f>SUM(E67:E72)</f>
        <v>407500</v>
      </c>
    </row>
    <row r="67" spans="1:5" ht="12.75">
      <c r="A67" s="20"/>
      <c r="B67" s="20"/>
      <c r="C67" s="20">
        <v>4110</v>
      </c>
      <c r="D67" s="26" t="s">
        <v>10</v>
      </c>
      <c r="E67" s="16">
        <v>10000</v>
      </c>
    </row>
    <row r="68" spans="1:5" ht="12.75">
      <c r="A68" s="20"/>
      <c r="B68" s="20"/>
      <c r="C68" s="20">
        <v>4120</v>
      </c>
      <c r="D68" s="26" t="s">
        <v>11</v>
      </c>
      <c r="E68" s="16">
        <v>500</v>
      </c>
    </row>
    <row r="69" spans="1:5" ht="12.75">
      <c r="A69" s="20"/>
      <c r="B69" s="20"/>
      <c r="C69" s="20">
        <v>4170</v>
      </c>
      <c r="D69" s="26" t="s">
        <v>12</v>
      </c>
      <c r="E69" s="16">
        <v>60000</v>
      </c>
    </row>
    <row r="70" spans="1:5" ht="12.75">
      <c r="A70" s="20"/>
      <c r="B70" s="20"/>
      <c r="C70" s="20">
        <v>4210</v>
      </c>
      <c r="D70" s="26" t="s">
        <v>13</v>
      </c>
      <c r="E70" s="16">
        <v>55000</v>
      </c>
    </row>
    <row r="71" spans="1:5" ht="12.75">
      <c r="A71" s="20"/>
      <c r="B71" s="20"/>
      <c r="C71" s="20">
        <v>4300</v>
      </c>
      <c r="D71" s="26" t="s">
        <v>14</v>
      </c>
      <c r="E71" s="16">
        <v>270000</v>
      </c>
    </row>
    <row r="72" spans="1:5" ht="12.75">
      <c r="A72" s="20"/>
      <c r="B72" s="20"/>
      <c r="C72" s="20">
        <v>4430</v>
      </c>
      <c r="D72" s="26" t="s">
        <v>15</v>
      </c>
      <c r="E72" s="16">
        <v>12000</v>
      </c>
    </row>
    <row r="73" spans="1:5" ht="25.5">
      <c r="A73" s="20"/>
      <c r="B73" s="19">
        <v>80114</v>
      </c>
      <c r="C73" s="19"/>
      <c r="D73" s="25" t="s">
        <v>16</v>
      </c>
      <c r="E73" s="15">
        <f>SUM(E74:E87)</f>
        <v>563500</v>
      </c>
    </row>
    <row r="74" spans="1:5" ht="25.5">
      <c r="A74" s="20"/>
      <c r="B74" s="20"/>
      <c r="C74" s="20">
        <v>3020</v>
      </c>
      <c r="D74" s="26" t="s">
        <v>17</v>
      </c>
      <c r="E74" s="16">
        <v>1600</v>
      </c>
    </row>
    <row r="75" spans="1:5" ht="15.75" customHeight="1">
      <c r="A75" s="20"/>
      <c r="B75" s="20"/>
      <c r="C75" s="20">
        <v>4010</v>
      </c>
      <c r="D75" s="26" t="s">
        <v>18</v>
      </c>
      <c r="E75" s="16">
        <v>345000</v>
      </c>
    </row>
    <row r="76" spans="1:5" ht="12.75">
      <c r="A76" s="20"/>
      <c r="B76" s="20"/>
      <c r="C76" s="20">
        <v>4040</v>
      </c>
      <c r="D76" s="26" t="s">
        <v>19</v>
      </c>
      <c r="E76" s="16">
        <v>36000</v>
      </c>
    </row>
    <row r="77" spans="1:5" ht="12.75">
      <c r="A77" s="20"/>
      <c r="B77" s="20"/>
      <c r="C77" s="20">
        <v>4110</v>
      </c>
      <c r="D77" s="26" t="s">
        <v>10</v>
      </c>
      <c r="E77" s="16">
        <v>74000</v>
      </c>
    </row>
    <row r="78" spans="1:5" ht="12.75">
      <c r="A78" s="20" t="s">
        <v>1</v>
      </c>
      <c r="B78" s="20"/>
      <c r="C78" s="20">
        <v>4120</v>
      </c>
      <c r="D78" s="26" t="s">
        <v>11</v>
      </c>
      <c r="E78" s="16">
        <v>10000</v>
      </c>
    </row>
    <row r="79" spans="1:5" ht="12.75">
      <c r="A79" s="20"/>
      <c r="B79" s="20"/>
      <c r="C79" s="20">
        <v>4170</v>
      </c>
      <c r="D79" s="26" t="s">
        <v>12</v>
      </c>
      <c r="E79" s="16">
        <v>9000</v>
      </c>
    </row>
    <row r="80" spans="1:5" ht="12.75">
      <c r="A80" s="20"/>
      <c r="B80" s="20"/>
      <c r="C80" s="20">
        <v>4210</v>
      </c>
      <c r="D80" s="26" t="s">
        <v>13</v>
      </c>
      <c r="E80" s="16">
        <v>21700</v>
      </c>
    </row>
    <row r="81" spans="1:5" ht="12.75">
      <c r="A81" s="20"/>
      <c r="B81" s="20"/>
      <c r="C81" s="20">
        <v>4280</v>
      </c>
      <c r="D81" s="26" t="s">
        <v>22</v>
      </c>
      <c r="E81" s="16">
        <v>1600</v>
      </c>
    </row>
    <row r="82" spans="1:5" ht="12.75">
      <c r="A82" s="20"/>
      <c r="B82" s="20"/>
      <c r="C82" s="20">
        <v>4300</v>
      </c>
      <c r="D82" s="26" t="s">
        <v>14</v>
      </c>
      <c r="E82" s="16">
        <v>33000</v>
      </c>
    </row>
    <row r="83" spans="1:5" ht="25.5">
      <c r="A83" s="20"/>
      <c r="B83" s="20"/>
      <c r="C83" s="20">
        <v>4360</v>
      </c>
      <c r="D83" s="26" t="s">
        <v>23</v>
      </c>
      <c r="E83" s="16">
        <v>4500</v>
      </c>
    </row>
    <row r="84" spans="1:5" ht="25.5">
      <c r="A84" s="20"/>
      <c r="B84" s="20"/>
      <c r="C84" s="20">
        <v>4370</v>
      </c>
      <c r="D84" s="26" t="s">
        <v>24</v>
      </c>
      <c r="E84" s="16">
        <v>2500</v>
      </c>
    </row>
    <row r="85" spans="1:5" ht="12.75">
      <c r="A85" s="20"/>
      <c r="B85" s="20"/>
      <c r="C85" s="20">
        <v>4410</v>
      </c>
      <c r="D85" s="26" t="s">
        <v>25</v>
      </c>
      <c r="E85" s="16">
        <v>7000</v>
      </c>
    </row>
    <row r="86" spans="1:5" ht="25.5">
      <c r="A86" s="20"/>
      <c r="B86" s="20"/>
      <c r="C86" s="20">
        <v>4440</v>
      </c>
      <c r="D86" s="26" t="s">
        <v>26</v>
      </c>
      <c r="E86" s="16">
        <v>9600</v>
      </c>
    </row>
    <row r="87" spans="1:5" ht="25.5">
      <c r="A87" s="20"/>
      <c r="B87" s="20"/>
      <c r="C87" s="20">
        <v>4700</v>
      </c>
      <c r="D87" s="26" t="s">
        <v>27</v>
      </c>
      <c r="E87" s="16">
        <v>8000</v>
      </c>
    </row>
    <row r="88" spans="1:5" ht="12.75">
      <c r="A88" s="20"/>
      <c r="B88" s="19">
        <v>80120</v>
      </c>
      <c r="C88" s="19"/>
      <c r="D88" s="25" t="s">
        <v>32</v>
      </c>
      <c r="E88" s="15">
        <f>SUM(E89:E103)</f>
        <v>754002</v>
      </c>
    </row>
    <row r="89" spans="1:5" ht="25.5">
      <c r="A89" s="20"/>
      <c r="B89" s="19"/>
      <c r="C89" s="20">
        <v>3020</v>
      </c>
      <c r="D89" s="26" t="s">
        <v>17</v>
      </c>
      <c r="E89" s="16">
        <v>39360</v>
      </c>
    </row>
    <row r="90" spans="1:5" ht="19.5" customHeight="1">
      <c r="A90" s="20"/>
      <c r="B90" s="19"/>
      <c r="C90" s="20">
        <v>4010</v>
      </c>
      <c r="D90" s="26" t="s">
        <v>18</v>
      </c>
      <c r="E90" s="16">
        <v>461290</v>
      </c>
    </row>
    <row r="91" spans="1:5" ht="12.75">
      <c r="A91" s="20"/>
      <c r="B91" s="19"/>
      <c r="C91" s="20">
        <v>4040</v>
      </c>
      <c r="D91" s="26" t="s">
        <v>19</v>
      </c>
      <c r="E91" s="16">
        <v>47100</v>
      </c>
    </row>
    <row r="92" spans="1:5" ht="12.75">
      <c r="A92" s="20"/>
      <c r="B92" s="20"/>
      <c r="C92" s="20">
        <v>4110</v>
      </c>
      <c r="D92" s="26" t="s">
        <v>10</v>
      </c>
      <c r="E92" s="16">
        <v>94302</v>
      </c>
    </row>
    <row r="93" spans="1:5" ht="12.75">
      <c r="A93" s="20"/>
      <c r="B93" s="20"/>
      <c r="C93" s="20">
        <v>4120</v>
      </c>
      <c r="D93" s="26" t="s">
        <v>11</v>
      </c>
      <c r="E93" s="16">
        <v>13700</v>
      </c>
    </row>
    <row r="94" spans="1:5" ht="12.75">
      <c r="A94" s="20"/>
      <c r="B94" s="20"/>
      <c r="C94" s="20">
        <v>4170</v>
      </c>
      <c r="D94" s="26" t="s">
        <v>12</v>
      </c>
      <c r="E94" s="16">
        <v>780</v>
      </c>
    </row>
    <row r="95" spans="1:5" ht="12.75">
      <c r="A95" s="20"/>
      <c r="B95" s="20"/>
      <c r="C95" s="20">
        <v>4210</v>
      </c>
      <c r="D95" s="26" t="s">
        <v>13</v>
      </c>
      <c r="E95" s="16">
        <v>10520</v>
      </c>
    </row>
    <row r="96" spans="1:5" ht="25.5">
      <c r="A96" s="20"/>
      <c r="B96" s="20"/>
      <c r="C96" s="20">
        <v>4240</v>
      </c>
      <c r="D96" s="26" t="s">
        <v>20</v>
      </c>
      <c r="E96" s="16">
        <v>500</v>
      </c>
    </row>
    <row r="97" spans="1:5" ht="12.75">
      <c r="A97" s="20"/>
      <c r="B97" s="20"/>
      <c r="C97" s="20">
        <v>4260</v>
      </c>
      <c r="D97" s="26" t="s">
        <v>21</v>
      </c>
      <c r="E97" s="16">
        <v>32000</v>
      </c>
    </row>
    <row r="98" spans="1:5" ht="12.75">
      <c r="A98" s="20"/>
      <c r="B98" s="20"/>
      <c r="C98" s="20">
        <v>4300</v>
      </c>
      <c r="D98" s="26" t="s">
        <v>14</v>
      </c>
      <c r="E98" s="16">
        <v>4000</v>
      </c>
    </row>
    <row r="99" spans="1:5" ht="12.75">
      <c r="A99" s="20"/>
      <c r="B99" s="20"/>
      <c r="C99" s="20">
        <v>4350</v>
      </c>
      <c r="D99" s="26" t="s">
        <v>31</v>
      </c>
      <c r="E99" s="16">
        <v>1000</v>
      </c>
    </row>
    <row r="100" spans="1:5" ht="25.5">
      <c r="A100" s="20"/>
      <c r="B100" s="20"/>
      <c r="C100" s="20">
        <v>4370</v>
      </c>
      <c r="D100" s="26" t="s">
        <v>24</v>
      </c>
      <c r="E100" s="16">
        <v>1500</v>
      </c>
    </row>
    <row r="101" spans="1:5" ht="12.75">
      <c r="A101" s="20"/>
      <c r="B101" s="20"/>
      <c r="C101" s="20">
        <v>4410</v>
      </c>
      <c r="D101" s="26" t="s">
        <v>25</v>
      </c>
      <c r="E101" s="16">
        <v>1000</v>
      </c>
    </row>
    <row r="102" spans="1:5" ht="12.75">
      <c r="A102" s="20"/>
      <c r="B102" s="20"/>
      <c r="C102" s="20">
        <v>4430</v>
      </c>
      <c r="D102" s="26" t="s">
        <v>15</v>
      </c>
      <c r="E102" s="16">
        <v>1500</v>
      </c>
    </row>
    <row r="103" spans="1:5" ht="25.5">
      <c r="A103" s="20"/>
      <c r="B103" s="20"/>
      <c r="C103" s="20">
        <v>4440</v>
      </c>
      <c r="D103" s="26" t="s">
        <v>26</v>
      </c>
      <c r="E103" s="16">
        <v>45450</v>
      </c>
    </row>
    <row r="104" spans="1:5" ht="25.5">
      <c r="A104" s="20"/>
      <c r="B104" s="19">
        <v>80146</v>
      </c>
      <c r="C104" s="19"/>
      <c r="D104" s="25" t="s">
        <v>33</v>
      </c>
      <c r="E104" s="15">
        <f>SUM(E105:E108)</f>
        <v>39748</v>
      </c>
    </row>
    <row r="105" spans="1:5" ht="12.75" customHeight="1">
      <c r="A105" s="20"/>
      <c r="B105" s="20"/>
      <c r="C105" s="20">
        <v>4010</v>
      </c>
      <c r="D105" s="26" t="s">
        <v>18</v>
      </c>
      <c r="E105" s="16">
        <v>4800</v>
      </c>
    </row>
    <row r="106" spans="1:5" ht="12.75">
      <c r="A106" s="20"/>
      <c r="B106" s="20"/>
      <c r="C106" s="20">
        <v>4110</v>
      </c>
      <c r="D106" s="26" t="s">
        <v>10</v>
      </c>
      <c r="E106" s="16">
        <v>822</v>
      </c>
    </row>
    <row r="107" spans="1:5" ht="12.75">
      <c r="A107" s="20" t="s">
        <v>1</v>
      </c>
      <c r="B107" s="20"/>
      <c r="C107" s="20">
        <v>4120</v>
      </c>
      <c r="D107" s="26" t="s">
        <v>11</v>
      </c>
      <c r="E107" s="16">
        <v>126</v>
      </c>
    </row>
    <row r="108" spans="1:5" ht="12.75">
      <c r="A108" s="20"/>
      <c r="B108" s="20"/>
      <c r="C108" s="20">
        <v>4300</v>
      </c>
      <c r="D108" s="26" t="s">
        <v>14</v>
      </c>
      <c r="E108" s="16">
        <v>34000</v>
      </c>
    </row>
    <row r="109" spans="1:5" ht="12.75">
      <c r="A109" s="21"/>
      <c r="B109" s="22">
        <v>80148</v>
      </c>
      <c r="C109" s="21"/>
      <c r="D109" s="27" t="s">
        <v>34</v>
      </c>
      <c r="E109" s="15">
        <f>SUM(E110:E116)</f>
        <v>801567</v>
      </c>
    </row>
    <row r="110" spans="1:5" ht="25.5">
      <c r="A110" s="21"/>
      <c r="B110" s="21"/>
      <c r="C110" s="20">
        <v>3020</v>
      </c>
      <c r="D110" s="26" t="s">
        <v>17</v>
      </c>
      <c r="E110" s="17">
        <v>2640</v>
      </c>
    </row>
    <row r="111" spans="1:5" ht="15.75" customHeight="1">
      <c r="A111" s="21"/>
      <c r="B111" s="21"/>
      <c r="C111" s="20">
        <v>4010</v>
      </c>
      <c r="D111" s="26" t="s">
        <v>18</v>
      </c>
      <c r="E111" s="17">
        <v>368370</v>
      </c>
    </row>
    <row r="112" spans="1:5" ht="12.75">
      <c r="A112" s="21"/>
      <c r="B112" s="21"/>
      <c r="C112" s="20">
        <v>4040</v>
      </c>
      <c r="D112" s="26" t="s">
        <v>19</v>
      </c>
      <c r="E112" s="17">
        <f>22000+8000</f>
        <v>30000</v>
      </c>
    </row>
    <row r="113" spans="1:5" ht="12.75">
      <c r="A113" s="21"/>
      <c r="B113" s="21"/>
      <c r="C113" s="20">
        <v>4110</v>
      </c>
      <c r="D113" s="26" t="s">
        <v>10</v>
      </c>
      <c r="E113" s="17">
        <f>8800+8500+8700+6300+2800+4100+3750+17000</f>
        <v>59950</v>
      </c>
    </row>
    <row r="114" spans="1:5" ht="12.75">
      <c r="A114" s="21"/>
      <c r="B114" s="21"/>
      <c r="C114" s="20">
        <v>4120</v>
      </c>
      <c r="D114" s="26" t="s">
        <v>11</v>
      </c>
      <c r="E114" s="17">
        <f>1232+1400+1400+1100+500+700+600+3000</f>
        <v>9932</v>
      </c>
    </row>
    <row r="115" spans="1:5" ht="12.75">
      <c r="A115" s="21"/>
      <c r="B115" s="21"/>
      <c r="C115" s="21">
        <v>4220</v>
      </c>
      <c r="D115" s="18" t="s">
        <v>35</v>
      </c>
      <c r="E115" s="17">
        <f>80000+25000+15000+30000+30000+50000+40000+45000</f>
        <v>315000</v>
      </c>
    </row>
    <row r="116" spans="1:5" ht="25.5">
      <c r="A116" s="21"/>
      <c r="B116" s="21"/>
      <c r="C116" s="20">
        <v>4440</v>
      </c>
      <c r="D116" s="26" t="s">
        <v>26</v>
      </c>
      <c r="E116" s="17">
        <f>2200+2200+2200+1650+825+1100+1100+4400</f>
        <v>15675</v>
      </c>
    </row>
    <row r="117" spans="1:5" ht="14.25">
      <c r="A117" s="22">
        <v>854</v>
      </c>
      <c r="B117" s="22"/>
      <c r="C117" s="21"/>
      <c r="D117" s="28" t="s">
        <v>36</v>
      </c>
      <c r="E117" s="44">
        <f>SUM(E118)</f>
        <v>460217</v>
      </c>
    </row>
    <row r="118" spans="1:5" ht="12.75">
      <c r="A118" s="21"/>
      <c r="B118" s="22">
        <v>85401</v>
      </c>
      <c r="C118" s="21"/>
      <c r="D118" s="28" t="s">
        <v>37</v>
      </c>
      <c r="E118" s="29">
        <f>SUM(E119:E124)</f>
        <v>460217</v>
      </c>
    </row>
    <row r="119" spans="1:5" ht="25.5">
      <c r="A119" s="21"/>
      <c r="B119" s="21"/>
      <c r="C119" s="20">
        <v>3020</v>
      </c>
      <c r="D119" s="26" t="s">
        <v>17</v>
      </c>
      <c r="E119" s="17">
        <f>3380+4700+7000+9500+6810</f>
        <v>31390</v>
      </c>
    </row>
    <row r="120" spans="1:5" ht="17.25" customHeight="1">
      <c r="A120" s="21"/>
      <c r="B120" s="21"/>
      <c r="C120" s="20">
        <v>4010</v>
      </c>
      <c r="D120" s="26" t="s">
        <v>18</v>
      </c>
      <c r="E120" s="17">
        <f>61000+106000+62000+54000+31800+500</f>
        <v>315300</v>
      </c>
    </row>
    <row r="121" spans="1:5" ht="12.75">
      <c r="A121" s="21"/>
      <c r="B121" s="21"/>
      <c r="C121" s="20">
        <v>4040</v>
      </c>
      <c r="D121" s="26" t="s">
        <v>19</v>
      </c>
      <c r="E121" s="17">
        <f>46+2700+3000+5000+9000+7700</f>
        <v>27446</v>
      </c>
    </row>
    <row r="122" spans="1:5" ht="12.75">
      <c r="A122" s="21"/>
      <c r="B122" s="21"/>
      <c r="C122" s="20">
        <v>4110</v>
      </c>
      <c r="D122" s="26" t="s">
        <v>10</v>
      </c>
      <c r="E122" s="17">
        <f>140+6000+9500+11300+18800+10541</f>
        <v>56281</v>
      </c>
    </row>
    <row r="123" spans="1:5" ht="12.75">
      <c r="A123" s="21"/>
      <c r="B123" s="21"/>
      <c r="C123" s="20">
        <v>4120</v>
      </c>
      <c r="D123" s="26" t="s">
        <v>11</v>
      </c>
      <c r="E123" s="17">
        <f>1700+3100+2000+1600+1000+100</f>
        <v>9500</v>
      </c>
    </row>
    <row r="124" spans="1:5" ht="25.5">
      <c r="A124" s="21"/>
      <c r="B124" s="21"/>
      <c r="C124" s="20">
        <v>4440</v>
      </c>
      <c r="D124" s="26" t="s">
        <v>26</v>
      </c>
      <c r="E124" s="17">
        <f>2880+2880+2880+5760+5900</f>
        <v>20300</v>
      </c>
    </row>
    <row r="125" spans="3:4" ht="12.75">
      <c r="C125" s="6"/>
      <c r="D125" s="7"/>
    </row>
    <row r="126" spans="1:5" ht="12.75">
      <c r="A126" s="47"/>
      <c r="B126" s="47"/>
      <c r="C126" s="47"/>
      <c r="E126" s="4"/>
    </row>
    <row r="127" spans="1:5" ht="12.75">
      <c r="A127" s="48" t="s">
        <v>29</v>
      </c>
      <c r="B127" s="48"/>
      <c r="C127" s="48"/>
      <c r="E127" s="5" t="s">
        <v>30</v>
      </c>
    </row>
  </sheetData>
  <mergeCells count="3">
    <mergeCell ref="A1:E1"/>
    <mergeCell ref="A126:C126"/>
    <mergeCell ref="A127:C127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9">
      <selection activeCell="C29" sqref="C29:D29"/>
    </sheetView>
  </sheetViews>
  <sheetFormatPr defaultColWidth="9.140625" defaultRowHeight="12.75"/>
  <cols>
    <col min="2" max="2" width="11.8515625" style="0" bestFit="1" customWidth="1"/>
    <col min="3" max="3" width="9.140625" style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56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3727259</v>
      </c>
    </row>
    <row r="4" spans="1:6" ht="12.75">
      <c r="A4" s="20"/>
      <c r="B4" s="19">
        <v>80101</v>
      </c>
      <c r="C4" s="19"/>
      <c r="D4" s="25" t="s">
        <v>6</v>
      </c>
      <c r="E4" s="15">
        <v>1088547</v>
      </c>
      <c r="F4" s="36"/>
    </row>
    <row r="5" spans="1:6" ht="25.5" customHeight="1">
      <c r="A5" s="20"/>
      <c r="B5" s="19"/>
      <c r="C5" s="20">
        <v>3020</v>
      </c>
      <c r="D5" s="26" t="s">
        <v>17</v>
      </c>
      <c r="E5" s="16">
        <v>52821</v>
      </c>
      <c r="F5" s="36"/>
    </row>
    <row r="6" spans="1:6" ht="12.75" customHeight="1">
      <c r="A6" s="20"/>
      <c r="B6" s="19"/>
      <c r="C6" s="20">
        <v>4010</v>
      </c>
      <c r="D6" s="26" t="s">
        <v>18</v>
      </c>
      <c r="E6" s="16">
        <v>703573</v>
      </c>
      <c r="F6" s="36"/>
    </row>
    <row r="7" spans="1:6" ht="12.75">
      <c r="A7" s="20"/>
      <c r="B7" s="19"/>
      <c r="C7" s="20">
        <v>4040</v>
      </c>
      <c r="D7" s="26" t="s">
        <v>19</v>
      </c>
      <c r="E7" s="16">
        <v>27144</v>
      </c>
      <c r="F7" s="36"/>
    </row>
    <row r="8" spans="1:6" ht="12.75">
      <c r="A8" s="20"/>
      <c r="B8" s="19"/>
      <c r="C8" s="20">
        <v>4110</v>
      </c>
      <c r="D8" s="26" t="s">
        <v>10</v>
      </c>
      <c r="E8" s="16">
        <v>113958</v>
      </c>
      <c r="F8" s="36"/>
    </row>
    <row r="9" spans="1:6" ht="12.75">
      <c r="A9" s="20"/>
      <c r="B9" s="19"/>
      <c r="C9" s="20">
        <v>4120</v>
      </c>
      <c r="D9" s="26" t="s">
        <v>11</v>
      </c>
      <c r="E9" s="16">
        <v>15800</v>
      </c>
      <c r="F9" s="36"/>
    </row>
    <row r="10" spans="1:6" ht="12.75">
      <c r="A10" s="20"/>
      <c r="B10" s="19"/>
      <c r="C10" s="20">
        <v>4170</v>
      </c>
      <c r="D10" s="26" t="s">
        <v>12</v>
      </c>
      <c r="E10" s="16">
        <v>720</v>
      </c>
      <c r="F10" s="36"/>
    </row>
    <row r="11" spans="1:6" ht="12.75">
      <c r="A11" s="20"/>
      <c r="B11" s="19"/>
      <c r="C11" s="20">
        <v>4210</v>
      </c>
      <c r="D11" s="26" t="s">
        <v>13</v>
      </c>
      <c r="E11" s="16">
        <v>18900</v>
      </c>
      <c r="F11" s="36"/>
    </row>
    <row r="12" spans="1:6" ht="25.5">
      <c r="A12" s="20"/>
      <c r="B12" s="19"/>
      <c r="C12" s="20">
        <v>4240</v>
      </c>
      <c r="D12" s="26" t="s">
        <v>20</v>
      </c>
      <c r="E12" s="16">
        <v>445</v>
      </c>
      <c r="F12" s="36"/>
    </row>
    <row r="13" spans="1:6" ht="12.75">
      <c r="A13" s="20"/>
      <c r="B13" s="19"/>
      <c r="C13" s="20">
        <v>4260</v>
      </c>
      <c r="D13" s="26" t="s">
        <v>21</v>
      </c>
      <c r="E13" s="16">
        <v>62000</v>
      </c>
      <c r="F13" s="36"/>
    </row>
    <row r="14" spans="1:6" ht="12.75">
      <c r="A14" s="20"/>
      <c r="B14" s="19"/>
      <c r="C14" s="20">
        <v>4280</v>
      </c>
      <c r="D14" s="26" t="s">
        <v>22</v>
      </c>
      <c r="E14" s="16">
        <v>600</v>
      </c>
      <c r="F14" s="36"/>
    </row>
    <row r="15" spans="1:6" ht="12.75">
      <c r="A15" s="20"/>
      <c r="B15" s="19"/>
      <c r="C15" s="20">
        <v>4300</v>
      </c>
      <c r="D15" s="26" t="s">
        <v>14</v>
      </c>
      <c r="E15" s="16">
        <v>20000</v>
      </c>
      <c r="F15" s="36"/>
    </row>
    <row r="16" spans="1:6" ht="25.5">
      <c r="A16" s="20"/>
      <c r="B16" s="19"/>
      <c r="C16" s="20">
        <v>4370</v>
      </c>
      <c r="D16" s="26" t="s">
        <v>24</v>
      </c>
      <c r="E16" s="16">
        <v>965</v>
      </c>
      <c r="F16" s="36"/>
    </row>
    <row r="17" spans="1:6" ht="12.75">
      <c r="A17" s="20"/>
      <c r="B17" s="19"/>
      <c r="C17" s="20">
        <v>4410</v>
      </c>
      <c r="D17" s="26" t="s">
        <v>25</v>
      </c>
      <c r="E17" s="16">
        <v>457</v>
      </c>
      <c r="F17" s="36"/>
    </row>
    <row r="18" spans="1:6" ht="12.75">
      <c r="A18" s="20"/>
      <c r="B18" s="19"/>
      <c r="C18" s="20">
        <v>4430</v>
      </c>
      <c r="D18" s="26" t="s">
        <v>15</v>
      </c>
      <c r="E18" s="16">
        <v>292</v>
      </c>
      <c r="F18" s="36"/>
    </row>
    <row r="19" spans="1:6" ht="25.5">
      <c r="A19" s="20"/>
      <c r="B19" s="19"/>
      <c r="C19" s="20">
        <v>4440</v>
      </c>
      <c r="D19" s="26" t="s">
        <v>26</v>
      </c>
      <c r="E19" s="16">
        <v>70425</v>
      </c>
      <c r="F19" s="36"/>
    </row>
    <row r="20" spans="1:6" ht="25.5">
      <c r="A20" s="20"/>
      <c r="B20" s="19"/>
      <c r="C20" s="20">
        <v>4700</v>
      </c>
      <c r="D20" s="54" t="s">
        <v>27</v>
      </c>
      <c r="E20" s="16">
        <v>447</v>
      </c>
      <c r="F20" s="36"/>
    </row>
    <row r="21" spans="1:6" ht="12.75">
      <c r="A21" s="20"/>
      <c r="B21" s="19">
        <v>80110</v>
      </c>
      <c r="C21" s="19"/>
      <c r="D21" s="25" t="s">
        <v>8</v>
      </c>
      <c r="E21" s="15">
        <v>1721447</v>
      </c>
      <c r="F21" s="36"/>
    </row>
    <row r="22" spans="1:6" ht="25.5">
      <c r="A22" s="20"/>
      <c r="B22" s="19"/>
      <c r="C22" s="20">
        <v>3020</v>
      </c>
      <c r="D22" s="26" t="s">
        <v>17</v>
      </c>
      <c r="E22" s="16">
        <v>81898</v>
      </c>
      <c r="F22" s="36"/>
    </row>
    <row r="23" spans="1:6" ht="12.75" customHeight="1">
      <c r="A23" s="20"/>
      <c r="B23" s="19"/>
      <c r="C23" s="20">
        <v>4010</v>
      </c>
      <c r="D23" s="26" t="s">
        <v>18</v>
      </c>
      <c r="E23" s="16">
        <v>1140525</v>
      </c>
      <c r="F23" s="36"/>
    </row>
    <row r="24" spans="1:6" ht="12.75">
      <c r="A24" s="20"/>
      <c r="B24" s="19"/>
      <c r="C24" s="20">
        <v>4040</v>
      </c>
      <c r="D24" s="26" t="s">
        <v>19</v>
      </c>
      <c r="E24" s="16">
        <v>52508</v>
      </c>
      <c r="F24" s="36"/>
    </row>
    <row r="25" spans="1:6" ht="12.75">
      <c r="A25" s="20"/>
      <c r="B25" s="19"/>
      <c r="C25" s="20">
        <v>4110</v>
      </c>
      <c r="D25" s="26" t="s">
        <v>10</v>
      </c>
      <c r="E25" s="16">
        <v>184666</v>
      </c>
      <c r="F25" s="36"/>
    </row>
    <row r="26" spans="1:6" ht="12.75">
      <c r="A26" s="20"/>
      <c r="B26" s="19"/>
      <c r="C26" s="20">
        <v>4120</v>
      </c>
      <c r="D26" s="26" t="s">
        <v>11</v>
      </c>
      <c r="E26" s="16">
        <v>25594</v>
      </c>
      <c r="F26" s="36"/>
    </row>
    <row r="27" spans="1:6" ht="12.75">
      <c r="A27" s="20"/>
      <c r="B27" s="19"/>
      <c r="C27" s="20">
        <v>4170</v>
      </c>
      <c r="D27" s="26" t="s">
        <v>12</v>
      </c>
      <c r="E27" s="16">
        <v>720</v>
      </c>
      <c r="F27" s="36"/>
    </row>
    <row r="28" spans="1:6" ht="12.75">
      <c r="A28" s="20"/>
      <c r="B28" s="19"/>
      <c r="C28" s="20">
        <v>4210</v>
      </c>
      <c r="D28" s="26" t="s">
        <v>13</v>
      </c>
      <c r="E28" s="16">
        <v>22600</v>
      </c>
      <c r="F28" s="36"/>
    </row>
    <row r="29" spans="1:6" ht="25.5">
      <c r="A29" s="20"/>
      <c r="B29" s="19"/>
      <c r="C29" s="20">
        <v>4240</v>
      </c>
      <c r="D29" s="26" t="s">
        <v>20</v>
      </c>
      <c r="E29" s="16">
        <v>500</v>
      </c>
      <c r="F29" s="36"/>
    </row>
    <row r="30" spans="1:6" ht="12.75">
      <c r="A30" s="20"/>
      <c r="B30" s="19"/>
      <c r="C30" s="20">
        <v>4260</v>
      </c>
      <c r="D30" s="26" t="s">
        <v>21</v>
      </c>
      <c r="E30" s="16">
        <v>100000</v>
      </c>
      <c r="F30" s="36"/>
    </row>
    <row r="31" spans="1:6" ht="12.75">
      <c r="A31" s="20"/>
      <c r="B31" s="19"/>
      <c r="C31" s="20">
        <v>4280</v>
      </c>
      <c r="D31" s="26" t="s">
        <v>22</v>
      </c>
      <c r="E31" s="16">
        <v>600</v>
      </c>
      <c r="F31" s="36"/>
    </row>
    <row r="32" spans="1:6" ht="12.75">
      <c r="A32" s="20"/>
      <c r="B32" s="19"/>
      <c r="C32" s="20">
        <v>4300</v>
      </c>
      <c r="D32" s="26" t="s">
        <v>14</v>
      </c>
      <c r="E32" s="16">
        <v>33100</v>
      </c>
      <c r="F32" s="36"/>
    </row>
    <row r="33" spans="1:6" ht="25.5">
      <c r="A33" s="20"/>
      <c r="B33" s="19"/>
      <c r="C33" s="20">
        <v>4360</v>
      </c>
      <c r="D33" s="26" t="s">
        <v>23</v>
      </c>
      <c r="E33" s="16">
        <v>1418</v>
      </c>
      <c r="F33" s="36"/>
    </row>
    <row r="34" spans="1:6" ht="25.5">
      <c r="A34" s="20"/>
      <c r="B34" s="19"/>
      <c r="C34" s="20">
        <v>4370</v>
      </c>
      <c r="D34" s="26" t="s">
        <v>24</v>
      </c>
      <c r="E34" s="16">
        <v>2095</v>
      </c>
      <c r="F34" s="36"/>
    </row>
    <row r="35" spans="1:6" ht="12.75">
      <c r="A35" s="20"/>
      <c r="B35" s="19"/>
      <c r="C35" s="20">
        <v>4410</v>
      </c>
      <c r="D35" s="26" t="s">
        <v>25</v>
      </c>
      <c r="E35" s="16">
        <v>1538</v>
      </c>
      <c r="F35" s="36"/>
    </row>
    <row r="36" spans="1:6" ht="12.75">
      <c r="A36" s="20"/>
      <c r="B36" s="19"/>
      <c r="C36" s="20">
        <v>4430</v>
      </c>
      <c r="D36" s="26" t="s">
        <v>15</v>
      </c>
      <c r="E36" s="16">
        <v>555</v>
      </c>
      <c r="F36" s="36"/>
    </row>
    <row r="37" spans="1:6" ht="25.5">
      <c r="A37" s="20"/>
      <c r="B37" s="19"/>
      <c r="C37" s="20">
        <v>4440</v>
      </c>
      <c r="D37" s="26" t="s">
        <v>26</v>
      </c>
      <c r="E37" s="16">
        <v>73130</v>
      </c>
      <c r="F37" s="36"/>
    </row>
    <row r="38" spans="1:6" ht="12.75">
      <c r="A38" s="20"/>
      <c r="B38" s="19">
        <v>80120</v>
      </c>
      <c r="C38" s="19"/>
      <c r="D38" s="25" t="s">
        <v>32</v>
      </c>
      <c r="E38" s="15">
        <v>812695</v>
      </c>
      <c r="F38" s="36"/>
    </row>
    <row r="39" spans="1:6" ht="25.5">
      <c r="A39" s="20"/>
      <c r="B39" s="19"/>
      <c r="C39" s="20">
        <v>3020</v>
      </c>
      <c r="D39" s="26" t="s">
        <v>17</v>
      </c>
      <c r="E39" s="16">
        <v>37956</v>
      </c>
      <c r="F39" s="36"/>
    </row>
    <row r="40" spans="1:6" ht="13.5" customHeight="1">
      <c r="A40" s="20"/>
      <c r="B40" s="19"/>
      <c r="C40" s="20">
        <v>4010</v>
      </c>
      <c r="D40" s="26" t="s">
        <v>18</v>
      </c>
      <c r="E40" s="16">
        <v>553885</v>
      </c>
      <c r="F40" s="36"/>
    </row>
    <row r="41" spans="1:6" ht="12.75">
      <c r="A41" s="20"/>
      <c r="B41" s="19"/>
      <c r="C41" s="20">
        <v>4040</v>
      </c>
      <c r="D41" s="26" t="s">
        <v>19</v>
      </c>
      <c r="E41" s="16">
        <v>20356</v>
      </c>
      <c r="F41" s="36"/>
    </row>
    <row r="42" spans="1:6" ht="12.75">
      <c r="A42" s="20"/>
      <c r="B42" s="20"/>
      <c r="C42" s="20">
        <v>4110</v>
      </c>
      <c r="D42" s="26" t="s">
        <v>10</v>
      </c>
      <c r="E42" s="16">
        <v>89200</v>
      </c>
      <c r="F42" s="36"/>
    </row>
    <row r="43" spans="1:6" ht="12.75">
      <c r="A43" s="20"/>
      <c r="B43" s="20"/>
      <c r="C43" s="20">
        <v>4120</v>
      </c>
      <c r="D43" s="26" t="s">
        <v>11</v>
      </c>
      <c r="E43" s="16">
        <v>13950</v>
      </c>
      <c r="F43" s="36"/>
    </row>
    <row r="44" spans="1:6" ht="12.75">
      <c r="A44" s="20"/>
      <c r="B44" s="20"/>
      <c r="C44" s="20">
        <v>4170</v>
      </c>
      <c r="D44" s="26" t="s">
        <v>12</v>
      </c>
      <c r="E44" s="16">
        <v>720</v>
      </c>
      <c r="F44" s="36"/>
    </row>
    <row r="45" spans="1:6" ht="12.75">
      <c r="A45" s="20"/>
      <c r="B45" s="20"/>
      <c r="C45" s="20">
        <v>4210</v>
      </c>
      <c r="D45" s="26" t="s">
        <v>13</v>
      </c>
      <c r="E45" s="16">
        <v>12940</v>
      </c>
      <c r="F45" s="36"/>
    </row>
    <row r="46" spans="1:6" ht="25.5">
      <c r="A46" s="20"/>
      <c r="B46" s="20"/>
      <c r="C46" s="20">
        <v>4240</v>
      </c>
      <c r="D46" s="26" t="s">
        <v>20</v>
      </c>
      <c r="E46" s="16">
        <v>1121</v>
      </c>
      <c r="F46" s="36"/>
    </row>
    <row r="47" spans="1:6" ht="12.75">
      <c r="A47" s="20"/>
      <c r="B47" s="20"/>
      <c r="C47" s="20">
        <v>4260</v>
      </c>
      <c r="D47" s="26" t="s">
        <v>21</v>
      </c>
      <c r="E47" s="16">
        <v>32000</v>
      </c>
      <c r="F47" s="36"/>
    </row>
    <row r="48" spans="1:6" ht="12.75">
      <c r="A48" s="20"/>
      <c r="B48" s="20"/>
      <c r="C48" s="20">
        <v>4300</v>
      </c>
      <c r="D48" s="26" t="s">
        <v>14</v>
      </c>
      <c r="E48" s="16">
        <v>3300</v>
      </c>
      <c r="F48" s="36"/>
    </row>
    <row r="49" spans="1:6" ht="12.75">
      <c r="A49" s="20"/>
      <c r="B49" s="20"/>
      <c r="C49" s="20">
        <v>4350</v>
      </c>
      <c r="D49" s="26" t="s">
        <v>31</v>
      </c>
      <c r="E49" s="16">
        <v>859</v>
      </c>
      <c r="F49" s="36"/>
    </row>
    <row r="50" spans="1:6" ht="25.5">
      <c r="A50" s="20"/>
      <c r="B50" s="20"/>
      <c r="C50" s="20">
        <v>4370</v>
      </c>
      <c r="D50" s="26" t="s">
        <v>24</v>
      </c>
      <c r="E50" s="16">
        <v>1289</v>
      </c>
      <c r="F50" s="36"/>
    </row>
    <row r="51" spans="1:6" ht="12.75">
      <c r="A51" s="20"/>
      <c r="B51" s="20"/>
      <c r="C51" s="20">
        <v>4410</v>
      </c>
      <c r="D51" s="26" t="s">
        <v>25</v>
      </c>
      <c r="E51" s="16">
        <v>958</v>
      </c>
      <c r="F51" s="36"/>
    </row>
    <row r="52" spans="1:6" ht="12.75">
      <c r="A52" s="20"/>
      <c r="B52" s="20"/>
      <c r="C52" s="20">
        <v>4430</v>
      </c>
      <c r="D52" s="26" t="s">
        <v>15</v>
      </c>
      <c r="E52" s="16">
        <v>807</v>
      </c>
      <c r="F52" s="36"/>
    </row>
    <row r="53" spans="1:6" ht="25.5">
      <c r="A53" s="20"/>
      <c r="B53" s="20"/>
      <c r="C53" s="20">
        <v>4440</v>
      </c>
      <c r="D53" s="26" t="s">
        <v>26</v>
      </c>
      <c r="E53" s="16">
        <v>43354</v>
      </c>
      <c r="F53" s="36"/>
    </row>
    <row r="54" spans="1:6" ht="25.5">
      <c r="A54" s="20"/>
      <c r="B54" s="19">
        <v>80146</v>
      </c>
      <c r="C54" s="19"/>
      <c r="D54" s="25" t="s">
        <v>33</v>
      </c>
      <c r="E54" s="15">
        <v>6457</v>
      </c>
      <c r="F54" s="36"/>
    </row>
    <row r="55" spans="1:6" ht="12.75" customHeight="1">
      <c r="A55" s="20"/>
      <c r="B55" s="20"/>
      <c r="C55" s="20">
        <v>4010</v>
      </c>
      <c r="D55" s="26" t="s">
        <v>18</v>
      </c>
      <c r="E55" s="16">
        <v>4800</v>
      </c>
      <c r="F55" s="36"/>
    </row>
    <row r="56" spans="1:6" ht="12.75">
      <c r="A56" s="20"/>
      <c r="B56" s="20"/>
      <c r="C56" s="20">
        <v>4110</v>
      </c>
      <c r="D56" s="26" t="s">
        <v>10</v>
      </c>
      <c r="E56" s="16">
        <v>768</v>
      </c>
      <c r="F56" s="36"/>
    </row>
    <row r="57" spans="1:6" ht="12.75">
      <c r="A57" s="20" t="s">
        <v>1</v>
      </c>
      <c r="B57" s="20"/>
      <c r="C57" s="20">
        <v>4120</v>
      </c>
      <c r="D57" s="26" t="s">
        <v>11</v>
      </c>
      <c r="E57" s="16">
        <v>118</v>
      </c>
      <c r="F57" s="36"/>
    </row>
    <row r="58" spans="1:6" ht="12.75">
      <c r="A58" s="20"/>
      <c r="B58" s="20"/>
      <c r="C58" s="20">
        <v>4300</v>
      </c>
      <c r="D58" s="26" t="s">
        <v>14</v>
      </c>
      <c r="E58" s="16">
        <v>771</v>
      </c>
      <c r="F58" s="36"/>
    </row>
    <row r="59" spans="1:6" ht="12.75">
      <c r="A59" s="21"/>
      <c r="B59" s="22">
        <v>80148</v>
      </c>
      <c r="C59" s="21"/>
      <c r="D59" s="30" t="s">
        <v>34</v>
      </c>
      <c r="E59" s="34">
        <v>98113</v>
      </c>
      <c r="F59" s="36"/>
    </row>
    <row r="60" spans="1:6" ht="18" customHeight="1">
      <c r="A60" s="21"/>
      <c r="B60" s="21"/>
      <c r="C60" s="20">
        <v>4010</v>
      </c>
      <c r="D60" s="26" t="s">
        <v>18</v>
      </c>
      <c r="E60" s="32">
        <v>48668</v>
      </c>
      <c r="F60" s="36"/>
    </row>
    <row r="61" spans="1:6" ht="12.75">
      <c r="A61" s="21"/>
      <c r="B61" s="21"/>
      <c r="C61" s="20">
        <v>4040</v>
      </c>
      <c r="D61" s="26" t="s">
        <v>19</v>
      </c>
      <c r="E61" s="32">
        <v>3602</v>
      </c>
      <c r="F61" s="36"/>
    </row>
    <row r="62" spans="1:6" ht="12.75">
      <c r="A62" s="21"/>
      <c r="B62" s="21"/>
      <c r="C62" s="20">
        <v>4110</v>
      </c>
      <c r="D62" s="26" t="s">
        <v>10</v>
      </c>
      <c r="E62" s="32">
        <v>7796</v>
      </c>
      <c r="F62" s="36"/>
    </row>
    <row r="63" spans="1:6" ht="12.75">
      <c r="A63" s="21"/>
      <c r="B63" s="21"/>
      <c r="C63" s="20">
        <v>4120</v>
      </c>
      <c r="D63" s="26" t="s">
        <v>11</v>
      </c>
      <c r="E63" s="32">
        <v>47</v>
      </c>
      <c r="F63" s="36"/>
    </row>
    <row r="64" spans="1:7" ht="12.75">
      <c r="A64" s="21"/>
      <c r="B64" s="21"/>
      <c r="C64" s="21">
        <v>4220</v>
      </c>
      <c r="D64" s="18" t="s">
        <v>35</v>
      </c>
      <c r="E64" s="32">
        <v>36000</v>
      </c>
      <c r="F64" s="36"/>
      <c r="G64" t="s">
        <v>47</v>
      </c>
    </row>
    <row r="65" spans="1:6" ht="25.5">
      <c r="A65" s="21"/>
      <c r="B65" s="21"/>
      <c r="C65" s="20">
        <v>4440</v>
      </c>
      <c r="D65" s="26" t="s">
        <v>26</v>
      </c>
      <c r="E65" s="32">
        <v>2000</v>
      </c>
      <c r="F65" s="36"/>
    </row>
    <row r="66" spans="1:5" ht="14.25">
      <c r="A66" s="22">
        <v>854</v>
      </c>
      <c r="B66" s="22"/>
      <c r="C66" s="21"/>
      <c r="D66" s="28" t="s">
        <v>36</v>
      </c>
      <c r="E66" s="33">
        <v>93539</v>
      </c>
    </row>
    <row r="67" spans="1:5" ht="12.75">
      <c r="A67" s="21"/>
      <c r="B67" s="22">
        <v>85401</v>
      </c>
      <c r="C67" s="21"/>
      <c r="D67" s="28" t="s">
        <v>37</v>
      </c>
      <c r="E67" s="34">
        <v>87774</v>
      </c>
    </row>
    <row r="68" spans="1:5" ht="25.5">
      <c r="A68" s="21"/>
      <c r="B68" s="21"/>
      <c r="C68" s="20">
        <v>3020</v>
      </c>
      <c r="D68" s="26" t="s">
        <v>17</v>
      </c>
      <c r="E68" s="32">
        <v>6570</v>
      </c>
    </row>
    <row r="69" spans="1:5" ht="16.5" customHeight="1">
      <c r="A69" s="21"/>
      <c r="B69" s="21"/>
      <c r="C69" s="20">
        <v>4010</v>
      </c>
      <c r="D69" s="26" t="s">
        <v>18</v>
      </c>
      <c r="E69" s="32">
        <v>55000</v>
      </c>
    </row>
    <row r="70" spans="1:5" ht="12.75">
      <c r="A70" s="21"/>
      <c r="B70" s="21"/>
      <c r="C70" s="20">
        <v>4040</v>
      </c>
      <c r="D70" s="26" t="s">
        <v>19</v>
      </c>
      <c r="E70" s="32">
        <v>3713</v>
      </c>
    </row>
    <row r="71" spans="1:5" ht="12.75">
      <c r="A71" s="21"/>
      <c r="B71" s="21"/>
      <c r="C71" s="20">
        <v>4110</v>
      </c>
      <c r="D71" s="26" t="s">
        <v>10</v>
      </c>
      <c r="E71" s="32">
        <v>15041</v>
      </c>
    </row>
    <row r="72" spans="1:5" ht="12.75">
      <c r="A72" s="21"/>
      <c r="B72" s="21"/>
      <c r="C72" s="20">
        <v>4120</v>
      </c>
      <c r="D72" s="26" t="s">
        <v>11</v>
      </c>
      <c r="E72" s="32">
        <v>1550</v>
      </c>
    </row>
    <row r="73" spans="1:5" ht="25.5">
      <c r="A73" s="21"/>
      <c r="B73" s="21"/>
      <c r="C73" s="20">
        <v>4440</v>
      </c>
      <c r="D73" s="26" t="s">
        <v>26</v>
      </c>
      <c r="E73" s="32">
        <v>5900</v>
      </c>
    </row>
    <row r="74" spans="1:5" s="8" customFormat="1" ht="12.75">
      <c r="A74" s="37"/>
      <c r="B74" s="72">
        <v>85415</v>
      </c>
      <c r="C74" s="73"/>
      <c r="D74" s="69" t="s">
        <v>49</v>
      </c>
      <c r="E74" s="69">
        <v>5765</v>
      </c>
    </row>
    <row r="75" spans="1:5" ht="12.75">
      <c r="A75" s="21"/>
      <c r="B75" s="22"/>
      <c r="C75" s="20">
        <v>3260</v>
      </c>
      <c r="D75" s="26" t="s">
        <v>51</v>
      </c>
      <c r="E75" s="39">
        <v>5765</v>
      </c>
    </row>
    <row r="76" spans="1:5" ht="12.75">
      <c r="A76" s="9"/>
      <c r="B76" s="9"/>
      <c r="C76" s="70"/>
      <c r="D76" s="71"/>
      <c r="E76" s="12"/>
    </row>
    <row r="77" spans="1:5" ht="12.75">
      <c r="A77" s="9"/>
      <c r="B77" s="9"/>
      <c r="C77" s="70"/>
      <c r="D77" s="71"/>
      <c r="E77" s="12"/>
    </row>
    <row r="78" spans="1:5" ht="12.75">
      <c r="A78" s="47"/>
      <c r="B78" s="47"/>
      <c r="C78" s="47"/>
      <c r="E78" s="4"/>
    </row>
    <row r="79" spans="1:5" ht="12.75">
      <c r="A79" s="48" t="s">
        <v>29</v>
      </c>
      <c r="B79" s="48"/>
      <c r="C79" s="48"/>
      <c r="E79" s="5" t="s">
        <v>30</v>
      </c>
    </row>
  </sheetData>
  <mergeCells count="3">
    <mergeCell ref="A1:E1"/>
    <mergeCell ref="A78:C78"/>
    <mergeCell ref="A79:C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3">
      <selection activeCell="B59" sqref="B59:D60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57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2371111</v>
      </c>
    </row>
    <row r="4" spans="1:5" ht="12.75">
      <c r="A4" s="20"/>
      <c r="B4" s="19">
        <v>80101</v>
      </c>
      <c r="C4" s="19"/>
      <c r="D4" s="25" t="s">
        <v>6</v>
      </c>
      <c r="E4" s="15">
        <v>902264</v>
      </c>
    </row>
    <row r="5" spans="1:5" ht="25.5" customHeight="1">
      <c r="A5" s="20"/>
      <c r="B5" s="19"/>
      <c r="C5" s="20">
        <v>3020</v>
      </c>
      <c r="D5" s="26" t="s">
        <v>17</v>
      </c>
      <c r="E5" s="16">
        <v>38330</v>
      </c>
    </row>
    <row r="6" spans="1:5" ht="12.75" customHeight="1">
      <c r="A6" s="20"/>
      <c r="B6" s="19"/>
      <c r="C6" s="20">
        <v>3030</v>
      </c>
      <c r="D6" s="26" t="s">
        <v>41</v>
      </c>
      <c r="E6" s="16">
        <v>14400</v>
      </c>
    </row>
    <row r="7" spans="1:5" ht="12.75" customHeight="1">
      <c r="A7" s="20"/>
      <c r="B7" s="19"/>
      <c r="C7" s="20">
        <v>4010</v>
      </c>
      <c r="D7" s="26" t="s">
        <v>18</v>
      </c>
      <c r="E7" s="16">
        <v>504644</v>
      </c>
    </row>
    <row r="8" spans="1:5" ht="12.75">
      <c r="A8" s="20"/>
      <c r="B8" s="19"/>
      <c r="C8" s="20">
        <v>4040</v>
      </c>
      <c r="D8" s="26" t="s">
        <v>19</v>
      </c>
      <c r="E8" s="16">
        <v>38797</v>
      </c>
    </row>
    <row r="9" spans="1:5" ht="12.75">
      <c r="A9" s="20"/>
      <c r="B9" s="19"/>
      <c r="C9" s="20">
        <v>4110</v>
      </c>
      <c r="D9" s="26" t="s">
        <v>10</v>
      </c>
      <c r="E9" s="16">
        <v>90500</v>
      </c>
    </row>
    <row r="10" spans="1:5" ht="12.75">
      <c r="A10" s="20"/>
      <c r="B10" s="19"/>
      <c r="C10" s="20">
        <v>4120</v>
      </c>
      <c r="D10" s="26" t="s">
        <v>11</v>
      </c>
      <c r="E10" s="16">
        <v>14250</v>
      </c>
    </row>
    <row r="11" spans="1:5" ht="12.75">
      <c r="A11" s="20"/>
      <c r="B11" s="19"/>
      <c r="C11" s="20">
        <v>4170</v>
      </c>
      <c r="D11" s="26" t="s">
        <v>12</v>
      </c>
      <c r="E11" s="16">
        <v>16020</v>
      </c>
    </row>
    <row r="12" spans="1:5" ht="12.75">
      <c r="A12" s="20"/>
      <c r="B12" s="19"/>
      <c r="C12" s="20">
        <v>4210</v>
      </c>
      <c r="D12" s="26" t="s">
        <v>13</v>
      </c>
      <c r="E12" s="16">
        <v>63339</v>
      </c>
    </row>
    <row r="13" spans="1:5" ht="12.75">
      <c r="A13" s="20"/>
      <c r="B13" s="19"/>
      <c r="C13" s="20">
        <v>4260</v>
      </c>
      <c r="D13" s="26" t="s">
        <v>21</v>
      </c>
      <c r="E13" s="16">
        <v>58730</v>
      </c>
    </row>
    <row r="14" spans="1:5" ht="12.75">
      <c r="A14" s="20"/>
      <c r="B14" s="19"/>
      <c r="C14" s="20">
        <v>4300</v>
      </c>
      <c r="D14" s="26" t="s">
        <v>14</v>
      </c>
      <c r="E14" s="16">
        <v>16250</v>
      </c>
    </row>
    <row r="15" spans="1:5" ht="25.5">
      <c r="A15" s="20"/>
      <c r="B15" s="19"/>
      <c r="C15" s="20">
        <v>4370</v>
      </c>
      <c r="D15" s="26" t="s">
        <v>24</v>
      </c>
      <c r="E15" s="16">
        <v>1300</v>
      </c>
    </row>
    <row r="16" spans="1:5" ht="12.75">
      <c r="A16" s="20"/>
      <c r="B16" s="19"/>
      <c r="C16" s="20">
        <v>4410</v>
      </c>
      <c r="D16" s="26" t="s">
        <v>25</v>
      </c>
      <c r="E16" s="16">
        <v>1061</v>
      </c>
    </row>
    <row r="17" spans="1:5" ht="12.75">
      <c r="A17" s="20"/>
      <c r="B17" s="19"/>
      <c r="C17" s="20">
        <v>4430</v>
      </c>
      <c r="D17" s="26" t="s">
        <v>15</v>
      </c>
      <c r="E17" s="16">
        <v>300</v>
      </c>
    </row>
    <row r="18" spans="1:5" ht="25.5">
      <c r="A18" s="20"/>
      <c r="B18" s="19"/>
      <c r="C18" s="20">
        <v>4440</v>
      </c>
      <c r="D18" s="26" t="s">
        <v>26</v>
      </c>
      <c r="E18" s="16">
        <v>44343</v>
      </c>
    </row>
    <row r="19" spans="1:5" ht="25.5">
      <c r="A19" s="20"/>
      <c r="B19" s="19">
        <v>80103</v>
      </c>
      <c r="C19" s="20"/>
      <c r="D19" s="25" t="s">
        <v>38</v>
      </c>
      <c r="E19" s="15">
        <v>110248</v>
      </c>
    </row>
    <row r="20" spans="1:5" ht="25.5">
      <c r="A20" s="20"/>
      <c r="B20" s="20"/>
      <c r="C20" s="20">
        <v>3020</v>
      </c>
      <c r="D20" s="26" t="s">
        <v>17</v>
      </c>
      <c r="E20" s="16">
        <v>7760</v>
      </c>
    </row>
    <row r="21" spans="1:5" ht="12.75" customHeight="1">
      <c r="A21" s="20"/>
      <c r="B21" s="20"/>
      <c r="C21" s="20">
        <v>4010</v>
      </c>
      <c r="D21" s="26" t="s">
        <v>18</v>
      </c>
      <c r="E21" s="16">
        <v>75930</v>
      </c>
    </row>
    <row r="22" spans="1:5" ht="12.75">
      <c r="A22" s="20"/>
      <c r="B22" s="20"/>
      <c r="C22" s="20">
        <v>4040</v>
      </c>
      <c r="D22" s="26" t="s">
        <v>19</v>
      </c>
      <c r="E22" s="16">
        <v>3053</v>
      </c>
    </row>
    <row r="23" spans="1:5" ht="12.75">
      <c r="A23" s="20"/>
      <c r="B23" s="20"/>
      <c r="C23" s="20">
        <v>4110</v>
      </c>
      <c r="D23" s="26" t="s">
        <v>10</v>
      </c>
      <c r="E23" s="16">
        <v>14040</v>
      </c>
    </row>
    <row r="24" spans="1:5" ht="12.75">
      <c r="A24" s="20"/>
      <c r="B24" s="20"/>
      <c r="C24" s="20">
        <v>4120</v>
      </c>
      <c r="D24" s="26" t="s">
        <v>11</v>
      </c>
      <c r="E24" s="16">
        <v>2280</v>
      </c>
    </row>
    <row r="25" spans="1:5" ht="25.5">
      <c r="A25" s="20"/>
      <c r="B25" s="20"/>
      <c r="C25" s="20">
        <v>4440</v>
      </c>
      <c r="D25" s="26" t="s">
        <v>26</v>
      </c>
      <c r="E25" s="16">
        <v>7185</v>
      </c>
    </row>
    <row r="26" spans="1:5" ht="12.75">
      <c r="A26" s="20"/>
      <c r="B26" s="19">
        <v>80110</v>
      </c>
      <c r="C26" s="19"/>
      <c r="D26" s="25" t="s">
        <v>8</v>
      </c>
      <c r="E26" s="15">
        <v>1250540</v>
      </c>
    </row>
    <row r="27" spans="1:5" ht="25.5">
      <c r="A27" s="20"/>
      <c r="B27" s="19"/>
      <c r="C27" s="20">
        <v>3020</v>
      </c>
      <c r="D27" s="26" t="s">
        <v>17</v>
      </c>
      <c r="E27" s="16">
        <v>60317</v>
      </c>
    </row>
    <row r="28" spans="1:5" ht="12.75" customHeight="1">
      <c r="A28" s="20"/>
      <c r="B28" s="19"/>
      <c r="C28" s="20">
        <v>4010</v>
      </c>
      <c r="D28" s="26" t="s">
        <v>18</v>
      </c>
      <c r="E28" s="16">
        <v>783026</v>
      </c>
    </row>
    <row r="29" spans="1:5" ht="12.75">
      <c r="A29" s="20"/>
      <c r="B29" s="19"/>
      <c r="C29" s="20">
        <v>4040</v>
      </c>
      <c r="D29" s="26" t="s">
        <v>19</v>
      </c>
      <c r="E29" s="16">
        <v>62353</v>
      </c>
    </row>
    <row r="30" spans="1:5" ht="12.75">
      <c r="A30" s="20"/>
      <c r="B30" s="19"/>
      <c r="C30" s="20">
        <v>4110</v>
      </c>
      <c r="D30" s="26" t="s">
        <v>10</v>
      </c>
      <c r="E30" s="16">
        <v>137930</v>
      </c>
    </row>
    <row r="31" spans="1:5" ht="12.75">
      <c r="A31" s="20"/>
      <c r="B31" s="19"/>
      <c r="C31" s="20">
        <v>4120</v>
      </c>
      <c r="D31" s="26" t="s">
        <v>11</v>
      </c>
      <c r="E31" s="16">
        <v>20866</v>
      </c>
    </row>
    <row r="32" spans="1:5" ht="12.75">
      <c r="A32" s="20"/>
      <c r="B32" s="19"/>
      <c r="C32" s="20">
        <v>4170</v>
      </c>
      <c r="D32" s="26" t="s">
        <v>12</v>
      </c>
      <c r="E32" s="16">
        <v>16020</v>
      </c>
    </row>
    <row r="33" spans="1:5" ht="12.75">
      <c r="A33" s="20"/>
      <c r="B33" s="19"/>
      <c r="C33" s="20">
        <v>4210</v>
      </c>
      <c r="D33" s="26" t="s">
        <v>13</v>
      </c>
      <c r="E33" s="16">
        <v>46390</v>
      </c>
    </row>
    <row r="34" spans="1:5" ht="12.75">
      <c r="A34" s="20"/>
      <c r="B34" s="19"/>
      <c r="C34" s="20">
        <v>4260</v>
      </c>
      <c r="D34" s="26" t="s">
        <v>21</v>
      </c>
      <c r="E34" s="16">
        <v>59000</v>
      </c>
    </row>
    <row r="35" spans="1:5" ht="12.75">
      <c r="A35" s="20"/>
      <c r="B35" s="19"/>
      <c r="C35" s="20">
        <v>4300</v>
      </c>
      <c r="D35" s="26" t="s">
        <v>14</v>
      </c>
      <c r="E35" s="16">
        <v>13200</v>
      </c>
    </row>
    <row r="36" spans="1:5" ht="25.5">
      <c r="A36" s="20"/>
      <c r="B36" s="19"/>
      <c r="C36" s="20">
        <v>4360</v>
      </c>
      <c r="D36" s="26" t="s">
        <v>23</v>
      </c>
      <c r="E36" s="16">
        <v>1000</v>
      </c>
    </row>
    <row r="37" spans="1:5" ht="25.5">
      <c r="A37" s="20"/>
      <c r="B37" s="19"/>
      <c r="C37" s="20">
        <v>4370</v>
      </c>
      <c r="D37" s="26" t="s">
        <v>24</v>
      </c>
      <c r="E37" s="16">
        <v>1300</v>
      </c>
    </row>
    <row r="38" spans="1:5" ht="12.75">
      <c r="A38" s="20"/>
      <c r="B38" s="19"/>
      <c r="C38" s="20">
        <v>4410</v>
      </c>
      <c r="D38" s="26" t="s">
        <v>25</v>
      </c>
      <c r="E38" s="16">
        <v>2340</v>
      </c>
    </row>
    <row r="39" spans="1:5" ht="12.75">
      <c r="A39" s="20"/>
      <c r="B39" s="19"/>
      <c r="C39" s="20">
        <v>4430</v>
      </c>
      <c r="D39" s="26" t="s">
        <v>15</v>
      </c>
      <c r="E39" s="16">
        <v>300</v>
      </c>
    </row>
    <row r="40" spans="1:5" ht="25.5">
      <c r="A40" s="20"/>
      <c r="B40" s="19"/>
      <c r="C40" s="20">
        <v>4440</v>
      </c>
      <c r="D40" s="26" t="s">
        <v>26</v>
      </c>
      <c r="E40" s="16">
        <v>46498</v>
      </c>
    </row>
    <row r="41" spans="1:5" ht="25.5">
      <c r="A41" s="20"/>
      <c r="B41" s="19">
        <v>80146</v>
      </c>
      <c r="C41" s="19"/>
      <c r="D41" s="25" t="s">
        <v>33</v>
      </c>
      <c r="E41" s="15">
        <v>2197</v>
      </c>
    </row>
    <row r="42" spans="1:5" ht="12.75">
      <c r="A42" s="20"/>
      <c r="B42" s="20"/>
      <c r="C42" s="20">
        <v>4300</v>
      </c>
      <c r="D42" s="26" t="s">
        <v>14</v>
      </c>
      <c r="E42" s="16">
        <v>2197</v>
      </c>
    </row>
    <row r="43" spans="1:5" ht="12.75">
      <c r="A43" s="35"/>
      <c r="B43" s="22">
        <v>80148</v>
      </c>
      <c r="C43" s="21"/>
      <c r="D43" s="30" t="s">
        <v>34</v>
      </c>
      <c r="E43" s="15">
        <v>105862</v>
      </c>
    </row>
    <row r="44" spans="1:5" ht="25.5">
      <c r="A44" s="35"/>
      <c r="B44" s="35"/>
      <c r="C44" s="20">
        <v>3020</v>
      </c>
      <c r="D44" s="26" t="s">
        <v>17</v>
      </c>
      <c r="E44" s="16">
        <v>360</v>
      </c>
    </row>
    <row r="45" spans="1:5" ht="12.75" customHeight="1">
      <c r="A45" s="35"/>
      <c r="B45" s="35"/>
      <c r="C45" s="20">
        <v>4010</v>
      </c>
      <c r="D45" s="26" t="s">
        <v>18</v>
      </c>
      <c r="E45" s="16">
        <v>51650</v>
      </c>
    </row>
    <row r="46" spans="1:5" ht="12.75">
      <c r="A46" s="35"/>
      <c r="B46" s="35"/>
      <c r="C46" s="20">
        <v>4040</v>
      </c>
      <c r="D46" s="26" t="s">
        <v>19</v>
      </c>
      <c r="E46" s="16">
        <v>2805</v>
      </c>
    </row>
    <row r="47" spans="1:5" ht="12.75">
      <c r="A47" s="35"/>
      <c r="B47" s="35"/>
      <c r="C47" s="20">
        <v>4110</v>
      </c>
      <c r="D47" s="26" t="s">
        <v>10</v>
      </c>
      <c r="E47" s="16">
        <v>7705</v>
      </c>
    </row>
    <row r="48" spans="1:5" ht="12.75">
      <c r="A48" s="35"/>
      <c r="B48" s="35"/>
      <c r="C48" s="20">
        <v>4120</v>
      </c>
      <c r="D48" s="26" t="s">
        <v>11</v>
      </c>
      <c r="E48" s="16">
        <v>1342</v>
      </c>
    </row>
    <row r="49" spans="1:5" ht="12.75">
      <c r="A49" s="35"/>
      <c r="B49" s="35"/>
      <c r="C49" s="21">
        <v>4220</v>
      </c>
      <c r="D49" s="18" t="s">
        <v>35</v>
      </c>
      <c r="E49" s="16">
        <v>40000</v>
      </c>
    </row>
    <row r="50" spans="1:5" ht="25.5">
      <c r="A50" s="35"/>
      <c r="B50" s="35"/>
      <c r="C50" s="20">
        <v>4440</v>
      </c>
      <c r="D50" s="26" t="s">
        <v>26</v>
      </c>
      <c r="E50" s="16">
        <v>2000</v>
      </c>
    </row>
    <row r="51" spans="1:5" ht="14.25">
      <c r="A51" s="22">
        <v>854</v>
      </c>
      <c r="B51" s="22"/>
      <c r="C51" s="21"/>
      <c r="D51" s="28" t="s">
        <v>36</v>
      </c>
      <c r="E51" s="31">
        <v>142375</v>
      </c>
    </row>
    <row r="52" spans="1:5" ht="12.75">
      <c r="A52" s="35"/>
      <c r="B52" s="22">
        <v>85401</v>
      </c>
      <c r="C52" s="21"/>
      <c r="D52" s="28" t="s">
        <v>37</v>
      </c>
      <c r="E52" s="15">
        <v>138810</v>
      </c>
    </row>
    <row r="53" spans="1:5" ht="25.5">
      <c r="A53" s="35"/>
      <c r="B53" s="35"/>
      <c r="C53" s="20">
        <v>3020</v>
      </c>
      <c r="D53" s="26" t="s">
        <v>17</v>
      </c>
      <c r="E53" s="16">
        <v>9110</v>
      </c>
    </row>
    <row r="54" spans="1:5" ht="12.75" customHeight="1">
      <c r="A54" s="35"/>
      <c r="B54" s="35"/>
      <c r="C54" s="20">
        <v>4010</v>
      </c>
      <c r="D54" s="26" t="s">
        <v>18</v>
      </c>
      <c r="E54" s="16">
        <v>98640</v>
      </c>
    </row>
    <row r="55" spans="1:5" ht="12.75">
      <c r="A55" s="35"/>
      <c r="B55" s="35"/>
      <c r="C55" s="20">
        <v>4040</v>
      </c>
      <c r="D55" s="26" t="s">
        <v>19</v>
      </c>
      <c r="E55" s="16">
        <v>6800</v>
      </c>
    </row>
    <row r="56" spans="1:5" ht="12.75">
      <c r="A56" s="35"/>
      <c r="B56" s="35"/>
      <c r="C56" s="20">
        <v>4110</v>
      </c>
      <c r="D56" s="26" t="s">
        <v>10</v>
      </c>
      <c r="E56" s="16">
        <v>16750</v>
      </c>
    </row>
    <row r="57" spans="1:5" ht="12.75">
      <c r="A57" s="35"/>
      <c r="B57" s="35"/>
      <c r="C57" s="20">
        <v>4120</v>
      </c>
      <c r="D57" s="26" t="s">
        <v>11</v>
      </c>
      <c r="E57" s="16">
        <v>2720</v>
      </c>
    </row>
    <row r="58" spans="1:5" ht="25.5">
      <c r="A58" s="35"/>
      <c r="B58" s="35"/>
      <c r="C58" s="20">
        <v>4440</v>
      </c>
      <c r="D58" s="26" t="s">
        <v>26</v>
      </c>
      <c r="E58" s="16">
        <v>4790</v>
      </c>
    </row>
    <row r="59" spans="1:5" ht="12.75">
      <c r="A59" s="35"/>
      <c r="B59" s="72">
        <v>85415</v>
      </c>
      <c r="C59" s="73"/>
      <c r="D59" s="69" t="s">
        <v>49</v>
      </c>
      <c r="E59" s="59">
        <v>3565</v>
      </c>
    </row>
    <row r="60" spans="1:5" ht="13.5" thickBot="1">
      <c r="A60" s="74"/>
      <c r="B60" s="75"/>
      <c r="C60" s="41">
        <v>3260</v>
      </c>
      <c r="D60" s="42" t="s">
        <v>51</v>
      </c>
      <c r="E60" s="76">
        <v>3565</v>
      </c>
    </row>
    <row r="61" spans="3:4" ht="12.75">
      <c r="C61" s="6"/>
      <c r="D61" s="7"/>
    </row>
    <row r="62" spans="1:5" ht="12.75">
      <c r="A62" s="47"/>
      <c r="B62" s="47"/>
      <c r="C62" s="47"/>
      <c r="E62" s="4"/>
    </row>
    <row r="63" spans="1:5" ht="12.75">
      <c r="A63" s="48" t="s">
        <v>29</v>
      </c>
      <c r="B63" s="48"/>
      <c r="C63" s="48"/>
      <c r="E63" s="5" t="s">
        <v>30</v>
      </c>
    </row>
  </sheetData>
  <mergeCells count="3">
    <mergeCell ref="A1:E1"/>
    <mergeCell ref="A62:C62"/>
    <mergeCell ref="A63:C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6">
      <selection activeCell="C21" sqref="C21:D21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44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1740670</v>
      </c>
    </row>
    <row r="4" spans="1:5" ht="12.75">
      <c r="A4" s="20"/>
      <c r="B4" s="19">
        <v>80101</v>
      </c>
      <c r="C4" s="19"/>
      <c r="D4" s="25" t="s">
        <v>6</v>
      </c>
      <c r="E4" s="15">
        <v>811894</v>
      </c>
    </row>
    <row r="5" spans="1:5" ht="25.5" customHeight="1">
      <c r="A5" s="20"/>
      <c r="B5" s="19"/>
      <c r="C5" s="20">
        <v>3020</v>
      </c>
      <c r="D5" s="26" t="s">
        <v>17</v>
      </c>
      <c r="E5" s="16">
        <v>45045</v>
      </c>
    </row>
    <row r="6" spans="1:5" ht="12.75" customHeight="1">
      <c r="A6" s="20"/>
      <c r="B6" s="19"/>
      <c r="C6" s="20">
        <v>4010</v>
      </c>
      <c r="D6" s="26" t="s">
        <v>18</v>
      </c>
      <c r="E6" s="16">
        <v>456622</v>
      </c>
    </row>
    <row r="7" spans="1:5" ht="12.75">
      <c r="A7" s="20"/>
      <c r="B7" s="19"/>
      <c r="C7" s="20">
        <v>4040</v>
      </c>
      <c r="D7" s="26" t="s">
        <v>19</v>
      </c>
      <c r="E7" s="16">
        <v>35189</v>
      </c>
    </row>
    <row r="8" spans="1:5" ht="12.75">
      <c r="A8" s="20"/>
      <c r="B8" s="19"/>
      <c r="C8" s="20">
        <v>4110</v>
      </c>
      <c r="D8" s="26" t="s">
        <v>10</v>
      </c>
      <c r="E8" s="16">
        <v>82299</v>
      </c>
    </row>
    <row r="9" spans="1:5" ht="12.75">
      <c r="A9" s="20"/>
      <c r="B9" s="19"/>
      <c r="C9" s="20">
        <v>4120</v>
      </c>
      <c r="D9" s="26" t="s">
        <v>11</v>
      </c>
      <c r="E9" s="16">
        <v>11984</v>
      </c>
    </row>
    <row r="10" spans="1:5" ht="12.75">
      <c r="A10" s="20"/>
      <c r="B10" s="19"/>
      <c r="C10" s="20">
        <v>4170</v>
      </c>
      <c r="D10" s="26" t="s">
        <v>12</v>
      </c>
      <c r="E10" s="16">
        <v>1320</v>
      </c>
    </row>
    <row r="11" spans="1:5" ht="12.75">
      <c r="A11" s="20"/>
      <c r="B11" s="19"/>
      <c r="C11" s="20">
        <v>4210</v>
      </c>
      <c r="D11" s="26" t="s">
        <v>13</v>
      </c>
      <c r="E11" s="16">
        <v>23736</v>
      </c>
    </row>
    <row r="12" spans="1:5" ht="12.75">
      <c r="A12" s="20"/>
      <c r="B12" s="19"/>
      <c r="C12" s="20">
        <v>4260</v>
      </c>
      <c r="D12" s="26" t="s">
        <v>21</v>
      </c>
      <c r="E12" s="16">
        <v>10000</v>
      </c>
    </row>
    <row r="13" spans="1:5" ht="12.75">
      <c r="A13" s="20"/>
      <c r="B13" s="19"/>
      <c r="C13" s="20">
        <v>4270</v>
      </c>
      <c r="D13" s="26" t="s">
        <v>54</v>
      </c>
      <c r="E13" s="16">
        <v>79000</v>
      </c>
    </row>
    <row r="14" spans="1:5" ht="12.75">
      <c r="A14" s="20"/>
      <c r="B14" s="19"/>
      <c r="C14" s="20">
        <v>4280</v>
      </c>
      <c r="D14" s="26" t="s">
        <v>22</v>
      </c>
      <c r="E14" s="16">
        <v>500</v>
      </c>
    </row>
    <row r="15" spans="1:5" ht="12.75">
      <c r="A15" s="20"/>
      <c r="B15" s="19"/>
      <c r="C15" s="20">
        <v>4300</v>
      </c>
      <c r="D15" s="26" t="s">
        <v>14</v>
      </c>
      <c r="E15" s="16">
        <v>7450</v>
      </c>
    </row>
    <row r="16" spans="1:5" ht="12.75">
      <c r="A16" s="20"/>
      <c r="B16" s="19"/>
      <c r="C16" s="20">
        <v>4350</v>
      </c>
      <c r="D16" s="26" t="s">
        <v>31</v>
      </c>
      <c r="E16" s="16">
        <v>640</v>
      </c>
    </row>
    <row r="17" spans="1:5" ht="25.5">
      <c r="A17" s="20"/>
      <c r="B17" s="19"/>
      <c r="C17" s="20">
        <v>4370</v>
      </c>
      <c r="D17" s="26" t="s">
        <v>24</v>
      </c>
      <c r="E17" s="16">
        <v>1091</v>
      </c>
    </row>
    <row r="18" spans="1:5" ht="12.75">
      <c r="A18" s="20"/>
      <c r="B18" s="19"/>
      <c r="C18" s="20">
        <v>4410</v>
      </c>
      <c r="D18" s="26" t="s">
        <v>25</v>
      </c>
      <c r="E18" s="16">
        <v>1073</v>
      </c>
    </row>
    <row r="19" spans="1:5" ht="12.75">
      <c r="A19" s="20"/>
      <c r="B19" s="19"/>
      <c r="C19" s="20">
        <v>4430</v>
      </c>
      <c r="D19" s="26" t="s">
        <v>15</v>
      </c>
      <c r="E19" s="16">
        <v>800</v>
      </c>
    </row>
    <row r="20" spans="1:5" ht="25.5">
      <c r="A20" s="20"/>
      <c r="B20" s="19"/>
      <c r="C20" s="20">
        <v>4440</v>
      </c>
      <c r="D20" s="26" t="s">
        <v>26</v>
      </c>
      <c r="E20" s="16">
        <v>55067</v>
      </c>
    </row>
    <row r="21" spans="1:5" ht="25.5">
      <c r="A21" s="20"/>
      <c r="B21" s="19"/>
      <c r="C21" s="20">
        <v>4700</v>
      </c>
      <c r="D21" s="54" t="s">
        <v>27</v>
      </c>
      <c r="E21" s="16">
        <v>78</v>
      </c>
    </row>
    <row r="22" spans="1:5" ht="25.5">
      <c r="A22" s="20"/>
      <c r="B22" s="19">
        <v>80103</v>
      </c>
      <c r="C22" s="19"/>
      <c r="D22" s="25" t="s">
        <v>38</v>
      </c>
      <c r="E22" s="15">
        <v>161332</v>
      </c>
    </row>
    <row r="23" spans="1:5" ht="25.5">
      <c r="A23" s="20"/>
      <c r="B23" s="19"/>
      <c r="C23" s="20">
        <v>3020</v>
      </c>
      <c r="D23" s="26" t="s">
        <v>17</v>
      </c>
      <c r="E23" s="16">
        <v>11140</v>
      </c>
    </row>
    <row r="24" spans="1:5" ht="12.75" customHeight="1">
      <c r="A24" s="20"/>
      <c r="B24" s="19"/>
      <c r="C24" s="20">
        <v>4010</v>
      </c>
      <c r="D24" s="26" t="s">
        <v>18</v>
      </c>
      <c r="E24" s="16">
        <v>116892</v>
      </c>
    </row>
    <row r="25" spans="1:5" ht="12.75">
      <c r="A25" s="20"/>
      <c r="B25" s="19"/>
      <c r="C25" s="20">
        <v>4040</v>
      </c>
      <c r="D25" s="26" t="s">
        <v>19</v>
      </c>
      <c r="E25" s="16">
        <v>1003</v>
      </c>
    </row>
    <row r="26" spans="1:5" ht="12.75">
      <c r="A26" s="20"/>
      <c r="B26" s="20"/>
      <c r="C26" s="20">
        <v>4110</v>
      </c>
      <c r="D26" s="26" t="s">
        <v>10</v>
      </c>
      <c r="E26" s="16">
        <v>20540</v>
      </c>
    </row>
    <row r="27" spans="1:5" ht="12.75">
      <c r="A27" s="20"/>
      <c r="B27" s="20"/>
      <c r="C27" s="20">
        <v>4120</v>
      </c>
      <c r="D27" s="26" t="s">
        <v>11</v>
      </c>
      <c r="E27" s="16">
        <v>3333</v>
      </c>
    </row>
    <row r="28" spans="1:5" ht="25.5">
      <c r="A28" s="20"/>
      <c r="B28" s="20"/>
      <c r="C28" s="20">
        <v>4440</v>
      </c>
      <c r="D28" s="26" t="s">
        <v>26</v>
      </c>
      <c r="E28" s="16">
        <v>8424</v>
      </c>
    </row>
    <row r="29" spans="1:5" ht="12.75">
      <c r="A29" s="20"/>
      <c r="B29" s="19">
        <v>80110</v>
      </c>
      <c r="C29" s="19"/>
      <c r="D29" s="25" t="s">
        <v>8</v>
      </c>
      <c r="E29" s="15">
        <v>643497</v>
      </c>
    </row>
    <row r="30" spans="1:5" ht="25.5">
      <c r="A30" s="20"/>
      <c r="B30" s="19"/>
      <c r="C30" s="20">
        <v>3020</v>
      </c>
      <c r="D30" s="26" t="s">
        <v>17</v>
      </c>
      <c r="E30" s="16">
        <v>34689</v>
      </c>
    </row>
    <row r="31" spans="1:5" ht="15" customHeight="1">
      <c r="A31" s="20"/>
      <c r="B31" s="19"/>
      <c r="C31" s="20">
        <v>4010</v>
      </c>
      <c r="D31" s="26" t="s">
        <v>18</v>
      </c>
      <c r="E31" s="16">
        <v>420267</v>
      </c>
    </row>
    <row r="32" spans="1:5" ht="12.75">
      <c r="A32" s="20"/>
      <c r="B32" s="19"/>
      <c r="C32" s="20">
        <v>4040</v>
      </c>
      <c r="D32" s="26" t="s">
        <v>19</v>
      </c>
      <c r="E32" s="16">
        <v>30087</v>
      </c>
    </row>
    <row r="33" spans="1:5" ht="12.75">
      <c r="A33" s="20"/>
      <c r="B33" s="19"/>
      <c r="C33" s="20">
        <v>4110</v>
      </c>
      <c r="D33" s="26" t="s">
        <v>10</v>
      </c>
      <c r="E33" s="16">
        <v>77221</v>
      </c>
    </row>
    <row r="34" spans="1:5" ht="12.75">
      <c r="A34" s="20"/>
      <c r="B34" s="19"/>
      <c r="C34" s="20">
        <v>4120</v>
      </c>
      <c r="D34" s="26" t="s">
        <v>11</v>
      </c>
      <c r="E34" s="16">
        <v>12028</v>
      </c>
    </row>
    <row r="35" spans="1:5" ht="12.75">
      <c r="A35" s="20"/>
      <c r="B35" s="19"/>
      <c r="C35" s="20">
        <v>4170</v>
      </c>
      <c r="D35" s="26" t="s">
        <v>12</v>
      </c>
      <c r="E35" s="16">
        <v>720</v>
      </c>
    </row>
    <row r="36" spans="1:5" ht="12.75">
      <c r="A36" s="20"/>
      <c r="B36" s="19"/>
      <c r="C36" s="20">
        <v>4210</v>
      </c>
      <c r="D36" s="26" t="s">
        <v>13</v>
      </c>
      <c r="E36" s="16">
        <v>23943</v>
      </c>
    </row>
    <row r="37" spans="1:5" ht="12.75">
      <c r="A37" s="20"/>
      <c r="B37" s="19"/>
      <c r="C37" s="20">
        <v>4260</v>
      </c>
      <c r="D37" s="26" t="s">
        <v>21</v>
      </c>
      <c r="E37" s="16">
        <v>10000</v>
      </c>
    </row>
    <row r="38" spans="1:5" ht="12.75">
      <c r="A38" s="20"/>
      <c r="B38" s="19"/>
      <c r="C38" s="20">
        <v>4280</v>
      </c>
      <c r="D38" s="26" t="s">
        <v>22</v>
      </c>
      <c r="E38" s="16">
        <v>500</v>
      </c>
    </row>
    <row r="39" spans="1:5" ht="12.75">
      <c r="A39" s="20"/>
      <c r="B39" s="19"/>
      <c r="C39" s="20">
        <v>4300</v>
      </c>
      <c r="D39" s="26" t="s">
        <v>14</v>
      </c>
      <c r="E39" s="16">
        <v>5400</v>
      </c>
    </row>
    <row r="40" spans="1:5" ht="12.75">
      <c r="A40" s="20"/>
      <c r="B40" s="19"/>
      <c r="C40" s="20">
        <v>4350</v>
      </c>
      <c r="D40" s="26" t="s">
        <v>31</v>
      </c>
      <c r="E40" s="16">
        <v>640</v>
      </c>
    </row>
    <row r="41" spans="1:5" ht="25.5">
      <c r="A41" s="20"/>
      <c r="B41" s="19"/>
      <c r="C41" s="20">
        <v>4360</v>
      </c>
      <c r="D41" s="26" t="s">
        <v>23</v>
      </c>
      <c r="E41" s="16">
        <v>1346</v>
      </c>
    </row>
    <row r="42" spans="1:5" ht="12.75" customHeight="1">
      <c r="A42" s="20"/>
      <c r="B42" s="19"/>
      <c r="C42" s="20">
        <v>4370</v>
      </c>
      <c r="D42" s="26" t="s">
        <v>24</v>
      </c>
      <c r="E42" s="16">
        <v>1090</v>
      </c>
    </row>
    <row r="43" spans="1:5" ht="12.75">
      <c r="A43" s="20"/>
      <c r="B43" s="19"/>
      <c r="C43" s="20">
        <v>4410</v>
      </c>
      <c r="D43" s="26" t="s">
        <v>25</v>
      </c>
      <c r="E43" s="16">
        <v>1500</v>
      </c>
    </row>
    <row r="44" spans="1:5" ht="25.5">
      <c r="A44" s="20"/>
      <c r="B44" s="19"/>
      <c r="C44" s="20">
        <v>4440</v>
      </c>
      <c r="D44" s="26" t="s">
        <v>26</v>
      </c>
      <c r="E44" s="16">
        <v>23988</v>
      </c>
    </row>
    <row r="45" spans="1:5" ht="25.5">
      <c r="A45" s="20"/>
      <c r="B45" s="19">
        <v>80146</v>
      </c>
      <c r="C45" s="19"/>
      <c r="D45" s="25" t="s">
        <v>33</v>
      </c>
      <c r="E45" s="15">
        <v>5030</v>
      </c>
    </row>
    <row r="46" spans="1:5" ht="12.75">
      <c r="A46" s="20"/>
      <c r="B46" s="20"/>
      <c r="C46" s="20">
        <v>4300</v>
      </c>
      <c r="D46" s="26" t="s">
        <v>14</v>
      </c>
      <c r="E46" s="16">
        <v>5030</v>
      </c>
    </row>
    <row r="47" spans="1:5" ht="12.75">
      <c r="A47" s="21"/>
      <c r="B47" s="22">
        <v>80148</v>
      </c>
      <c r="C47" s="21"/>
      <c r="D47" s="30" t="s">
        <v>34</v>
      </c>
      <c r="E47" s="34">
        <v>118917</v>
      </c>
    </row>
    <row r="48" spans="1:5" ht="25.5">
      <c r="A48" s="21"/>
      <c r="B48" s="21"/>
      <c r="C48" s="20">
        <v>3020</v>
      </c>
      <c r="D48" s="26" t="s">
        <v>17</v>
      </c>
      <c r="E48" s="32">
        <v>360</v>
      </c>
    </row>
    <row r="49" spans="1:5" ht="15.75" customHeight="1">
      <c r="A49" s="21"/>
      <c r="B49" s="21"/>
      <c r="C49" s="20">
        <v>4010</v>
      </c>
      <c r="D49" s="26" t="s">
        <v>18</v>
      </c>
      <c r="E49" s="32">
        <v>56585</v>
      </c>
    </row>
    <row r="50" spans="1:5" ht="12.75">
      <c r="A50" s="21"/>
      <c r="B50" s="21"/>
      <c r="C50" s="20">
        <v>4040</v>
      </c>
      <c r="D50" s="26" t="s">
        <v>19</v>
      </c>
      <c r="E50" s="32">
        <v>3828</v>
      </c>
    </row>
    <row r="51" spans="1:5" ht="12.75" customHeight="1">
      <c r="A51" s="21"/>
      <c r="B51" s="21"/>
      <c r="C51" s="20">
        <v>4110</v>
      </c>
      <c r="D51" s="26" t="s">
        <v>10</v>
      </c>
      <c r="E51" s="32">
        <v>9410</v>
      </c>
    </row>
    <row r="52" spans="1:5" ht="12.75">
      <c r="A52" s="21"/>
      <c r="B52" s="21"/>
      <c r="C52" s="20">
        <v>4120</v>
      </c>
      <c r="D52" s="26" t="s">
        <v>11</v>
      </c>
      <c r="E52" s="32">
        <v>1550</v>
      </c>
    </row>
    <row r="53" spans="1:5" ht="12.75">
      <c r="A53" s="21"/>
      <c r="B53" s="21"/>
      <c r="C53" s="21">
        <v>4220</v>
      </c>
      <c r="D53" s="18" t="s">
        <v>35</v>
      </c>
      <c r="E53" s="32">
        <v>45000</v>
      </c>
    </row>
    <row r="54" spans="1:5" ht="25.5">
      <c r="A54" s="21"/>
      <c r="B54" s="21"/>
      <c r="C54" s="20">
        <v>4440</v>
      </c>
      <c r="D54" s="26" t="s">
        <v>26</v>
      </c>
      <c r="E54" s="32">
        <v>2184</v>
      </c>
    </row>
    <row r="55" spans="1:5" ht="14.25">
      <c r="A55" s="22">
        <v>854</v>
      </c>
      <c r="B55" s="22"/>
      <c r="C55" s="21"/>
      <c r="D55" s="28" t="s">
        <v>36</v>
      </c>
      <c r="E55" s="33">
        <v>50811</v>
      </c>
    </row>
    <row r="56" spans="1:5" ht="12.75">
      <c r="A56" s="21"/>
      <c r="B56" s="22">
        <v>85401</v>
      </c>
      <c r="C56" s="21"/>
      <c r="D56" s="28" t="s">
        <v>37</v>
      </c>
      <c r="E56" s="34">
        <v>47767</v>
      </c>
    </row>
    <row r="57" spans="1:5" ht="25.5">
      <c r="A57" s="21"/>
      <c r="B57" s="21"/>
      <c r="C57" s="20">
        <v>3020</v>
      </c>
      <c r="D57" s="26" t="s">
        <v>17</v>
      </c>
      <c r="E57" s="32">
        <v>2343</v>
      </c>
    </row>
    <row r="58" spans="1:5" ht="15" customHeight="1">
      <c r="A58" s="21"/>
      <c r="B58" s="21"/>
      <c r="C58" s="20">
        <v>4010</v>
      </c>
      <c r="D58" s="26" t="s">
        <v>18</v>
      </c>
      <c r="E58" s="32">
        <v>35571</v>
      </c>
    </row>
    <row r="59" spans="1:5" ht="12.75">
      <c r="A59" s="21"/>
      <c r="B59" s="21"/>
      <c r="C59" s="20">
        <v>4040</v>
      </c>
      <c r="D59" s="26" t="s">
        <v>19</v>
      </c>
      <c r="E59" s="32">
        <v>2400</v>
      </c>
    </row>
    <row r="60" spans="1:5" ht="12.75">
      <c r="A60" s="21"/>
      <c r="B60" s="21"/>
      <c r="C60" s="20">
        <v>4110</v>
      </c>
      <c r="D60" s="26" t="s">
        <v>10</v>
      </c>
      <c r="E60" s="32">
        <v>2909</v>
      </c>
    </row>
    <row r="61" spans="1:5" ht="12.75">
      <c r="A61" s="21"/>
      <c r="B61" s="21"/>
      <c r="C61" s="20">
        <v>4120</v>
      </c>
      <c r="D61" s="26" t="s">
        <v>11</v>
      </c>
      <c r="E61" s="32">
        <v>507</v>
      </c>
    </row>
    <row r="62" spans="1:5" ht="25.5">
      <c r="A62" s="21"/>
      <c r="B62" s="21"/>
      <c r="C62" s="20">
        <v>4440</v>
      </c>
      <c r="D62" s="26" t="s">
        <v>26</v>
      </c>
      <c r="E62" s="32">
        <v>4037</v>
      </c>
    </row>
    <row r="63" spans="1:5" ht="12.75">
      <c r="A63" s="21"/>
      <c r="B63" s="72">
        <v>85415</v>
      </c>
      <c r="C63" s="73"/>
      <c r="D63" s="69" t="s">
        <v>49</v>
      </c>
      <c r="E63" s="78">
        <v>3044</v>
      </c>
    </row>
    <row r="64" spans="1:5" ht="13.5" thickBot="1">
      <c r="A64" s="77"/>
      <c r="B64" s="75"/>
      <c r="C64" s="41">
        <v>3260</v>
      </c>
      <c r="D64" s="42" t="s">
        <v>51</v>
      </c>
      <c r="E64" s="43">
        <v>3044</v>
      </c>
    </row>
    <row r="65" spans="1:5" ht="12.75">
      <c r="A65" s="9"/>
      <c r="B65" s="9"/>
      <c r="C65" s="10"/>
      <c r="D65" s="11"/>
      <c r="E65" s="12"/>
    </row>
    <row r="66" spans="1:5" ht="12.75">
      <c r="A66" s="9"/>
      <c r="B66" s="9"/>
      <c r="C66" s="10"/>
      <c r="D66" s="11"/>
      <c r="E66" s="12"/>
    </row>
    <row r="67" spans="1:5" ht="12.75">
      <c r="A67" s="9"/>
      <c r="B67" s="9"/>
      <c r="C67" s="10"/>
      <c r="D67" s="11"/>
      <c r="E67" s="12"/>
    </row>
    <row r="68" spans="1:5" ht="12.75">
      <c r="A68" s="47"/>
      <c r="B68" s="47"/>
      <c r="C68" s="47"/>
      <c r="E68" s="4"/>
    </row>
    <row r="69" spans="1:5" ht="12.75">
      <c r="A69" s="48" t="s">
        <v>29</v>
      </c>
      <c r="B69" s="48"/>
      <c r="C69" s="48"/>
      <c r="E69" s="5" t="s">
        <v>30</v>
      </c>
    </row>
  </sheetData>
  <mergeCells count="3">
    <mergeCell ref="A1:E1"/>
    <mergeCell ref="A68:C68"/>
    <mergeCell ref="A69:C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21" sqref="C21:D21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53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1342626</v>
      </c>
    </row>
    <row r="4" spans="1:5" ht="12.75">
      <c r="A4" s="20"/>
      <c r="B4" s="19">
        <v>80104</v>
      </c>
      <c r="C4" s="19"/>
      <c r="D4" s="25" t="s">
        <v>40</v>
      </c>
      <c r="E4" s="15">
        <v>1136619</v>
      </c>
    </row>
    <row r="5" spans="1:5" ht="51">
      <c r="A5" s="20"/>
      <c r="B5" s="19"/>
      <c r="C5" s="20">
        <v>2310</v>
      </c>
      <c r="D5" s="26" t="s">
        <v>42</v>
      </c>
      <c r="E5" s="16">
        <v>13997</v>
      </c>
    </row>
    <row r="6" spans="1:5" ht="25.5" customHeight="1">
      <c r="A6" s="20"/>
      <c r="B6" s="19"/>
      <c r="C6" s="20">
        <v>3020</v>
      </c>
      <c r="D6" s="26" t="s">
        <v>17</v>
      </c>
      <c r="E6" s="16">
        <v>51417</v>
      </c>
    </row>
    <row r="7" spans="1:5" ht="12.75" customHeight="1">
      <c r="A7" s="20"/>
      <c r="B7" s="19"/>
      <c r="C7" s="20">
        <v>4010</v>
      </c>
      <c r="D7" s="26" t="s">
        <v>18</v>
      </c>
      <c r="E7" s="16">
        <v>710653</v>
      </c>
    </row>
    <row r="8" spans="1:5" ht="12.75">
      <c r="A8" s="20"/>
      <c r="B8" s="19"/>
      <c r="C8" s="20">
        <v>4040</v>
      </c>
      <c r="D8" s="26" t="s">
        <v>19</v>
      </c>
      <c r="E8" s="16">
        <v>58734</v>
      </c>
    </row>
    <row r="9" spans="1:5" ht="12.75">
      <c r="A9" s="20"/>
      <c r="B9" s="19"/>
      <c r="C9" s="20">
        <v>4110</v>
      </c>
      <c r="D9" s="26" t="s">
        <v>10</v>
      </c>
      <c r="E9" s="16">
        <v>127789</v>
      </c>
    </row>
    <row r="10" spans="1:5" ht="12.75">
      <c r="A10" s="20"/>
      <c r="B10" s="19"/>
      <c r="C10" s="20">
        <v>4120</v>
      </c>
      <c r="D10" s="26" t="s">
        <v>11</v>
      </c>
      <c r="E10" s="16">
        <v>18865</v>
      </c>
    </row>
    <row r="11" spans="1:5" ht="12.75">
      <c r="A11" s="20"/>
      <c r="B11" s="19"/>
      <c r="C11" s="20">
        <v>4170</v>
      </c>
      <c r="D11" s="26" t="s">
        <v>12</v>
      </c>
      <c r="E11" s="16">
        <v>1670</v>
      </c>
    </row>
    <row r="12" spans="1:5" ht="12.75">
      <c r="A12" s="20"/>
      <c r="B12" s="19"/>
      <c r="C12" s="20">
        <v>4210</v>
      </c>
      <c r="D12" s="26" t="s">
        <v>13</v>
      </c>
      <c r="E12" s="16">
        <v>22624</v>
      </c>
    </row>
    <row r="13" spans="1:5" ht="12.75">
      <c r="A13" s="20"/>
      <c r="B13" s="19"/>
      <c r="C13" s="20">
        <v>4260</v>
      </c>
      <c r="D13" s="26" t="s">
        <v>21</v>
      </c>
      <c r="E13" s="16">
        <v>37323</v>
      </c>
    </row>
    <row r="14" spans="1:5" ht="12.75">
      <c r="A14" s="20"/>
      <c r="B14" s="19"/>
      <c r="C14" s="20">
        <v>4270</v>
      </c>
      <c r="D14" s="26" t="s">
        <v>54</v>
      </c>
      <c r="E14" s="16">
        <v>23364</v>
      </c>
    </row>
    <row r="15" spans="1:5" ht="12.75">
      <c r="A15" s="20"/>
      <c r="B15" s="19"/>
      <c r="C15" s="20">
        <v>4300</v>
      </c>
      <c r="D15" s="26" t="s">
        <v>14</v>
      </c>
      <c r="E15" s="16">
        <v>8770</v>
      </c>
    </row>
    <row r="16" spans="1:5" ht="25.5">
      <c r="A16" s="20"/>
      <c r="B16" s="19"/>
      <c r="C16" s="20">
        <v>4360</v>
      </c>
      <c r="D16" s="26" t="s">
        <v>23</v>
      </c>
      <c r="E16" s="16">
        <v>925</v>
      </c>
    </row>
    <row r="17" spans="1:5" ht="25.5">
      <c r="A17" s="20"/>
      <c r="B17" s="19"/>
      <c r="C17" s="20">
        <v>4370</v>
      </c>
      <c r="D17" s="26" t="s">
        <v>24</v>
      </c>
      <c r="E17" s="16">
        <v>1770</v>
      </c>
    </row>
    <row r="18" spans="1:5" ht="12.75">
      <c r="A18" s="20"/>
      <c r="B18" s="19"/>
      <c r="C18" s="20">
        <v>4410</v>
      </c>
      <c r="D18" s="26" t="s">
        <v>25</v>
      </c>
      <c r="E18" s="16">
        <v>6770</v>
      </c>
    </row>
    <row r="19" spans="1:5" ht="12.75">
      <c r="A19" s="20"/>
      <c r="B19" s="19"/>
      <c r="C19" s="20">
        <v>4430</v>
      </c>
      <c r="D19" s="26" t="s">
        <v>15</v>
      </c>
      <c r="E19" s="16">
        <v>422</v>
      </c>
    </row>
    <row r="20" spans="1:5" ht="25.5">
      <c r="A20" s="20"/>
      <c r="B20" s="19"/>
      <c r="C20" s="20">
        <v>4440</v>
      </c>
      <c r="D20" s="26" t="s">
        <v>26</v>
      </c>
      <c r="E20" s="16">
        <v>45526</v>
      </c>
    </row>
    <row r="21" spans="1:5" ht="25.5">
      <c r="A21" s="20"/>
      <c r="B21" s="19"/>
      <c r="C21" s="20">
        <v>6060</v>
      </c>
      <c r="D21" s="26" t="s">
        <v>55</v>
      </c>
      <c r="E21" s="16">
        <v>6000</v>
      </c>
    </row>
    <row r="22" spans="1:5" ht="25.5">
      <c r="A22" s="20"/>
      <c r="B22" s="19">
        <v>80146</v>
      </c>
      <c r="C22" s="19"/>
      <c r="D22" s="25" t="s">
        <v>33</v>
      </c>
      <c r="E22" s="15">
        <v>299</v>
      </c>
    </row>
    <row r="23" spans="1:5" ht="12.75">
      <c r="A23" s="20"/>
      <c r="B23" s="20"/>
      <c r="C23" s="20">
        <v>4300</v>
      </c>
      <c r="D23" s="26" t="s">
        <v>14</v>
      </c>
      <c r="E23" s="16">
        <v>299</v>
      </c>
    </row>
    <row r="24" spans="1:5" ht="12.75">
      <c r="A24" s="21"/>
      <c r="B24" s="22">
        <v>80148</v>
      </c>
      <c r="C24" s="21"/>
      <c r="D24" s="30" t="s">
        <v>34</v>
      </c>
      <c r="E24" s="34">
        <v>205708</v>
      </c>
    </row>
    <row r="25" spans="1:5" ht="25.5">
      <c r="A25" s="21"/>
      <c r="B25" s="21"/>
      <c r="C25" s="20">
        <v>3020</v>
      </c>
      <c r="D25" s="26" t="s">
        <v>17</v>
      </c>
      <c r="E25" s="32">
        <v>868</v>
      </c>
    </row>
    <row r="26" spans="1:5" ht="12.75" customHeight="1">
      <c r="A26" s="21"/>
      <c r="B26" s="21"/>
      <c r="C26" s="20">
        <v>4010</v>
      </c>
      <c r="D26" s="26" t="s">
        <v>18</v>
      </c>
      <c r="E26" s="32">
        <v>108175</v>
      </c>
    </row>
    <row r="27" spans="1:5" ht="12.75">
      <c r="A27" s="21"/>
      <c r="B27" s="21"/>
      <c r="C27" s="20">
        <v>4110</v>
      </c>
      <c r="D27" s="26" t="s">
        <v>10</v>
      </c>
      <c r="E27" s="32">
        <v>14840</v>
      </c>
    </row>
    <row r="28" spans="1:5" ht="12.75">
      <c r="A28" s="21"/>
      <c r="B28" s="21"/>
      <c r="C28" s="20">
        <v>4120</v>
      </c>
      <c r="D28" s="26" t="s">
        <v>11</v>
      </c>
      <c r="E28" s="32">
        <v>1825</v>
      </c>
    </row>
    <row r="29" spans="1:5" ht="12.75">
      <c r="A29" s="21"/>
      <c r="B29" s="21"/>
      <c r="C29" s="21">
        <v>4220</v>
      </c>
      <c r="D29" s="18" t="s">
        <v>35</v>
      </c>
      <c r="E29" s="32">
        <v>75000</v>
      </c>
    </row>
    <row r="30" spans="1:5" ht="25.5">
      <c r="A30" s="21"/>
      <c r="B30" s="21"/>
      <c r="C30" s="20">
        <v>4440</v>
      </c>
      <c r="D30" s="26" t="s">
        <v>26</v>
      </c>
      <c r="E30" s="32">
        <v>5000</v>
      </c>
    </row>
    <row r="31" spans="1:5" ht="12.75">
      <c r="A31" s="66"/>
      <c r="B31" s="66"/>
      <c r="C31" s="51"/>
      <c r="D31" s="52"/>
      <c r="E31" s="67"/>
    </row>
    <row r="32" spans="1:5" ht="12.75">
      <c r="A32" s="66"/>
      <c r="B32" s="66"/>
      <c r="C32" s="51"/>
      <c r="D32" s="52"/>
      <c r="E32" s="67"/>
    </row>
    <row r="33" spans="3:4" ht="12.75">
      <c r="C33" s="6"/>
      <c r="D33" s="7"/>
    </row>
    <row r="34" spans="1:5" ht="12.75">
      <c r="A34" s="47"/>
      <c r="B34" s="47"/>
      <c r="C34" s="47"/>
      <c r="E34" s="4"/>
    </row>
    <row r="35" spans="1:5" ht="12.75">
      <c r="A35" s="48" t="s">
        <v>29</v>
      </c>
      <c r="B35" s="48"/>
      <c r="C35" s="48"/>
      <c r="E35" s="5" t="s">
        <v>30</v>
      </c>
    </row>
  </sheetData>
  <mergeCells count="3">
    <mergeCell ref="A1:E1"/>
    <mergeCell ref="A34:C34"/>
    <mergeCell ref="A35:C35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12" sqref="C12:D12"/>
    </sheetView>
  </sheetViews>
  <sheetFormatPr defaultColWidth="9.140625" defaultRowHeight="12.75"/>
  <cols>
    <col min="3" max="3" width="9.421875" style="1" bestFit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45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1026304</v>
      </c>
    </row>
    <row r="4" spans="1:5" ht="12.75">
      <c r="A4" s="20"/>
      <c r="B4" s="19">
        <v>80101</v>
      </c>
      <c r="C4" s="19"/>
      <c r="D4" s="25" t="s">
        <v>6</v>
      </c>
      <c r="E4" s="15">
        <v>886846</v>
      </c>
    </row>
    <row r="5" spans="1:5" ht="25.5" customHeight="1">
      <c r="A5" s="20"/>
      <c r="B5" s="19"/>
      <c r="C5" s="20">
        <v>3020</v>
      </c>
      <c r="D5" s="26" t="s">
        <v>17</v>
      </c>
      <c r="E5" s="16">
        <v>40463</v>
      </c>
    </row>
    <row r="6" spans="1:5" ht="12.75" customHeight="1">
      <c r="A6" s="20"/>
      <c r="B6" s="19"/>
      <c r="C6" s="20">
        <v>4010</v>
      </c>
      <c r="D6" s="26" t="s">
        <v>18</v>
      </c>
      <c r="E6" s="16">
        <v>516609</v>
      </c>
    </row>
    <row r="7" spans="1:5" ht="12.75">
      <c r="A7" s="20"/>
      <c r="B7" s="19"/>
      <c r="C7" s="20">
        <v>4040</v>
      </c>
      <c r="D7" s="26" t="s">
        <v>19</v>
      </c>
      <c r="E7" s="16">
        <v>56314</v>
      </c>
    </row>
    <row r="8" spans="1:5" ht="12.75">
      <c r="A8" s="20"/>
      <c r="B8" s="19"/>
      <c r="C8" s="20">
        <v>4110</v>
      </c>
      <c r="D8" s="26" t="s">
        <v>10</v>
      </c>
      <c r="E8" s="16">
        <v>88500</v>
      </c>
    </row>
    <row r="9" spans="1:5" ht="12.75">
      <c r="A9" s="20"/>
      <c r="B9" s="19"/>
      <c r="C9" s="20">
        <v>4120</v>
      </c>
      <c r="D9" s="26" t="s">
        <v>11</v>
      </c>
      <c r="E9" s="16">
        <v>11280</v>
      </c>
    </row>
    <row r="10" spans="1:5" ht="12.75">
      <c r="A10" s="20"/>
      <c r="B10" s="19"/>
      <c r="C10" s="20">
        <v>4170</v>
      </c>
      <c r="D10" s="26" t="s">
        <v>12</v>
      </c>
      <c r="E10" s="16">
        <v>720</v>
      </c>
    </row>
    <row r="11" spans="1:5" ht="12.75">
      <c r="A11" s="20"/>
      <c r="B11" s="19"/>
      <c r="C11" s="20">
        <v>4210</v>
      </c>
      <c r="D11" s="26" t="s">
        <v>13</v>
      </c>
      <c r="E11" s="16">
        <v>56400</v>
      </c>
    </row>
    <row r="12" spans="1:5" ht="25.5">
      <c r="A12" s="20"/>
      <c r="B12" s="19"/>
      <c r="C12" s="20">
        <v>4240</v>
      </c>
      <c r="D12" s="26" t="s">
        <v>20</v>
      </c>
      <c r="E12" s="16">
        <v>40</v>
      </c>
    </row>
    <row r="13" spans="1:5" ht="12.75">
      <c r="A13" s="20"/>
      <c r="B13" s="19"/>
      <c r="C13" s="20">
        <v>4260</v>
      </c>
      <c r="D13" s="26" t="s">
        <v>21</v>
      </c>
      <c r="E13" s="16">
        <v>9800</v>
      </c>
    </row>
    <row r="14" spans="1:5" ht="12.75">
      <c r="A14" s="20"/>
      <c r="B14" s="19"/>
      <c r="C14" s="20">
        <v>4270</v>
      </c>
      <c r="D14" s="26" t="s">
        <v>54</v>
      </c>
      <c r="E14" s="16">
        <v>49912</v>
      </c>
    </row>
    <row r="15" spans="1:9" ht="12.75">
      <c r="A15" s="20"/>
      <c r="B15" s="19"/>
      <c r="C15" s="20">
        <v>4300</v>
      </c>
      <c r="D15" s="26" t="s">
        <v>14</v>
      </c>
      <c r="E15" s="16">
        <v>4900</v>
      </c>
      <c r="I15" t="s">
        <v>47</v>
      </c>
    </row>
    <row r="16" spans="1:5" ht="25.5">
      <c r="A16" s="20"/>
      <c r="B16" s="19"/>
      <c r="C16" s="20">
        <v>4360</v>
      </c>
      <c r="D16" s="26" t="s">
        <v>43</v>
      </c>
      <c r="E16" s="16">
        <v>1500</v>
      </c>
    </row>
    <row r="17" spans="1:5" ht="25.5">
      <c r="A17" s="20"/>
      <c r="B17" s="19"/>
      <c r="C17" s="20">
        <v>4370</v>
      </c>
      <c r="D17" s="26" t="s">
        <v>24</v>
      </c>
      <c r="E17" s="16">
        <v>1700</v>
      </c>
    </row>
    <row r="18" spans="1:5" ht="12.75">
      <c r="A18" s="20"/>
      <c r="B18" s="19"/>
      <c r="C18" s="20">
        <v>4410</v>
      </c>
      <c r="D18" s="26" t="s">
        <v>25</v>
      </c>
      <c r="E18" s="16">
        <v>1100</v>
      </c>
    </row>
    <row r="19" spans="1:5" ht="12.75">
      <c r="A19" s="20"/>
      <c r="B19" s="19"/>
      <c r="C19" s="20">
        <v>4430</v>
      </c>
      <c r="D19" s="26" t="s">
        <v>15</v>
      </c>
      <c r="E19" s="16">
        <v>1024</v>
      </c>
    </row>
    <row r="20" spans="1:5" ht="25.5">
      <c r="A20" s="20"/>
      <c r="B20" s="19"/>
      <c r="C20" s="20">
        <v>4440</v>
      </c>
      <c r="D20" s="26" t="s">
        <v>26</v>
      </c>
      <c r="E20" s="16">
        <v>46368</v>
      </c>
    </row>
    <row r="21" spans="1:5" ht="25.5">
      <c r="A21" s="20"/>
      <c r="B21" s="19"/>
      <c r="C21" s="20">
        <v>4700</v>
      </c>
      <c r="D21" s="54" t="s">
        <v>27</v>
      </c>
      <c r="E21" s="16">
        <v>216</v>
      </c>
    </row>
    <row r="22" spans="1:5" ht="25.5">
      <c r="A22" s="20"/>
      <c r="B22" s="19">
        <v>80103</v>
      </c>
      <c r="C22" s="19"/>
      <c r="D22" s="25" t="s">
        <v>39</v>
      </c>
      <c r="E22" s="15">
        <v>61706</v>
      </c>
    </row>
    <row r="23" spans="1:5" ht="25.5">
      <c r="A23" s="20"/>
      <c r="B23" s="19"/>
      <c r="C23" s="20">
        <v>3020</v>
      </c>
      <c r="D23" s="26" t="s">
        <v>17</v>
      </c>
      <c r="E23" s="16">
        <v>3510</v>
      </c>
    </row>
    <row r="24" spans="1:5" ht="12.75" customHeight="1">
      <c r="A24" s="20"/>
      <c r="B24" s="19"/>
      <c r="C24" s="20">
        <v>4010</v>
      </c>
      <c r="D24" s="26" t="s">
        <v>18</v>
      </c>
      <c r="E24" s="16">
        <v>44730</v>
      </c>
    </row>
    <row r="25" spans="1:5" ht="12.75">
      <c r="A25" s="20"/>
      <c r="B25" s="19"/>
      <c r="C25" s="20">
        <v>4040</v>
      </c>
      <c r="D25" s="26" t="s">
        <v>19</v>
      </c>
      <c r="E25" s="16">
        <v>3325</v>
      </c>
    </row>
    <row r="26" spans="1:5" ht="12.75">
      <c r="A26" s="20"/>
      <c r="B26" s="19"/>
      <c r="C26" s="20">
        <v>4110</v>
      </c>
      <c r="D26" s="26" t="s">
        <v>10</v>
      </c>
      <c r="E26" s="16">
        <v>7641</v>
      </c>
    </row>
    <row r="27" spans="1:5" ht="12.75">
      <c r="A27" s="20"/>
      <c r="B27" s="19"/>
      <c r="C27" s="20">
        <v>4120</v>
      </c>
      <c r="D27" s="26" t="s">
        <v>11</v>
      </c>
      <c r="E27" s="16">
        <v>105</v>
      </c>
    </row>
    <row r="28" spans="1:5" ht="25.5">
      <c r="A28" s="20"/>
      <c r="B28" s="19"/>
      <c r="C28" s="20">
        <v>4440</v>
      </c>
      <c r="D28" s="26" t="s">
        <v>26</v>
      </c>
      <c r="E28" s="16">
        <v>2395</v>
      </c>
    </row>
    <row r="29" spans="1:5" ht="25.5">
      <c r="A29" s="20"/>
      <c r="B29" s="19">
        <v>80146</v>
      </c>
      <c r="C29" s="19"/>
      <c r="D29" s="25" t="s">
        <v>33</v>
      </c>
      <c r="E29" s="15">
        <v>710</v>
      </c>
    </row>
    <row r="30" spans="1:5" ht="12.75">
      <c r="A30" s="20"/>
      <c r="B30" s="20"/>
      <c r="C30" s="20">
        <v>4300</v>
      </c>
      <c r="D30" s="26" t="s">
        <v>14</v>
      </c>
      <c r="E30" s="16">
        <v>710</v>
      </c>
    </row>
    <row r="31" spans="1:5" ht="12.75">
      <c r="A31" s="21"/>
      <c r="B31" s="22">
        <v>80148</v>
      </c>
      <c r="C31" s="21"/>
      <c r="D31" s="30" t="s">
        <v>34</v>
      </c>
      <c r="E31" s="34">
        <v>77042</v>
      </c>
    </row>
    <row r="32" spans="1:5" ht="25.5">
      <c r="A32" s="21"/>
      <c r="B32" s="21"/>
      <c r="C32" s="20">
        <v>3020</v>
      </c>
      <c r="D32" s="26" t="s">
        <v>17</v>
      </c>
      <c r="E32" s="32">
        <v>320</v>
      </c>
    </row>
    <row r="33" spans="1:5" ht="15.75" customHeight="1">
      <c r="A33" s="21"/>
      <c r="B33" s="21"/>
      <c r="C33" s="20">
        <v>4010</v>
      </c>
      <c r="D33" s="26" t="s">
        <v>18</v>
      </c>
      <c r="E33" s="32">
        <v>40306</v>
      </c>
    </row>
    <row r="34" spans="1:5" ht="12.75">
      <c r="A34" s="21"/>
      <c r="B34" s="21"/>
      <c r="C34" s="20">
        <v>4040</v>
      </c>
      <c r="D34" s="26" t="s">
        <v>19</v>
      </c>
      <c r="E34" s="32">
        <v>2750</v>
      </c>
    </row>
    <row r="35" spans="1:5" ht="12.75">
      <c r="A35" s="21"/>
      <c r="B35" s="21"/>
      <c r="C35" s="20">
        <v>4110</v>
      </c>
      <c r="D35" s="26" t="s">
        <v>10</v>
      </c>
      <c r="E35" s="32">
        <v>6680</v>
      </c>
    </row>
    <row r="36" spans="1:5" ht="12.75">
      <c r="A36" s="21"/>
      <c r="B36" s="21"/>
      <c r="C36" s="20">
        <v>4120</v>
      </c>
      <c r="D36" s="26" t="s">
        <v>11</v>
      </c>
      <c r="E36" s="32">
        <v>386</v>
      </c>
    </row>
    <row r="37" spans="1:5" ht="12.75">
      <c r="A37" s="21"/>
      <c r="B37" s="21"/>
      <c r="C37" s="21">
        <v>4220</v>
      </c>
      <c r="D37" s="18" t="s">
        <v>35</v>
      </c>
      <c r="E37" s="32">
        <v>25100</v>
      </c>
    </row>
    <row r="38" spans="1:5" ht="25.5">
      <c r="A38" s="21"/>
      <c r="B38" s="21"/>
      <c r="C38" s="20">
        <v>4440</v>
      </c>
      <c r="D38" s="26" t="s">
        <v>26</v>
      </c>
      <c r="E38" s="32">
        <v>1500</v>
      </c>
    </row>
    <row r="39" spans="1:5" ht="14.25">
      <c r="A39" s="22">
        <v>854</v>
      </c>
      <c r="B39" s="22"/>
      <c r="C39" s="21"/>
      <c r="D39" s="28" t="s">
        <v>36</v>
      </c>
      <c r="E39" s="33">
        <v>43684</v>
      </c>
    </row>
    <row r="40" spans="1:5" ht="12.75">
      <c r="A40" s="21"/>
      <c r="B40" s="22">
        <v>85401</v>
      </c>
      <c r="C40" s="21"/>
      <c r="D40" s="28" t="s">
        <v>37</v>
      </c>
      <c r="E40" s="34">
        <v>41653.96</v>
      </c>
    </row>
    <row r="41" spans="1:5" ht="25.5">
      <c r="A41" s="21"/>
      <c r="B41" s="21"/>
      <c r="C41" s="20">
        <v>3020</v>
      </c>
      <c r="D41" s="26" t="s">
        <v>17</v>
      </c>
      <c r="E41" s="32">
        <v>3310</v>
      </c>
    </row>
    <row r="42" spans="1:5" ht="15.75" customHeight="1">
      <c r="A42" s="21"/>
      <c r="B42" s="21"/>
      <c r="C42" s="20">
        <v>4010</v>
      </c>
      <c r="D42" s="26" t="s">
        <v>18</v>
      </c>
      <c r="E42" s="32">
        <v>28963</v>
      </c>
    </row>
    <row r="43" spans="1:5" ht="12.75">
      <c r="A43" s="21"/>
      <c r="B43" s="21"/>
      <c r="C43" s="20">
        <v>4040</v>
      </c>
      <c r="D43" s="26" t="s">
        <v>19</v>
      </c>
      <c r="E43" s="32">
        <v>1500</v>
      </c>
    </row>
    <row r="44" spans="1:5" ht="12.75">
      <c r="A44" s="21"/>
      <c r="B44" s="21"/>
      <c r="C44" s="20">
        <v>4110</v>
      </c>
      <c r="D44" s="26" t="s">
        <v>10</v>
      </c>
      <c r="E44" s="32">
        <v>4850</v>
      </c>
    </row>
    <row r="45" spans="1:5" ht="12.75">
      <c r="A45" s="21"/>
      <c r="B45" s="21"/>
      <c r="C45" s="20">
        <v>4120</v>
      </c>
      <c r="D45" s="26" t="s">
        <v>11</v>
      </c>
      <c r="E45" s="32">
        <v>780</v>
      </c>
    </row>
    <row r="46" spans="1:5" s="8" customFormat="1" ht="25.5">
      <c r="A46" s="37"/>
      <c r="B46" s="37"/>
      <c r="C46" s="38">
        <v>4440</v>
      </c>
      <c r="D46" s="39" t="s">
        <v>26</v>
      </c>
      <c r="E46" s="40">
        <v>2395</v>
      </c>
    </row>
    <row r="47" spans="1:5" ht="12.75">
      <c r="A47" s="60"/>
      <c r="B47" s="72">
        <v>85415</v>
      </c>
      <c r="C47" s="73"/>
      <c r="D47" s="69" t="s">
        <v>49</v>
      </c>
      <c r="E47" s="62">
        <v>1886</v>
      </c>
    </row>
    <row r="48" spans="1:5" ht="13.5" thickBot="1">
      <c r="A48" s="82"/>
      <c r="B48" s="75"/>
      <c r="C48" s="41">
        <v>3260</v>
      </c>
      <c r="D48" s="42" t="s">
        <v>51</v>
      </c>
      <c r="E48" s="83">
        <v>1886</v>
      </c>
    </row>
    <row r="49" spans="1:5" ht="12.75">
      <c r="A49" s="84"/>
      <c r="B49" s="85"/>
      <c r="C49" s="86"/>
      <c r="D49" s="87"/>
      <c r="E49" s="88"/>
    </row>
    <row r="50" spans="1:5" ht="12.75">
      <c r="A50" s="84"/>
      <c r="B50" s="85"/>
      <c r="C50" s="86"/>
      <c r="D50" s="87"/>
      <c r="E50" s="88"/>
    </row>
    <row r="51" spans="1:5" ht="12.75">
      <c r="A51" s="84"/>
      <c r="B51" s="85"/>
      <c r="C51" s="86"/>
      <c r="D51" s="87"/>
      <c r="E51" s="88"/>
    </row>
    <row r="52" spans="1:5" ht="12.75">
      <c r="A52" s="79"/>
      <c r="B52" s="79"/>
      <c r="C52" s="79"/>
      <c r="D52" s="80"/>
      <c r="E52" s="81"/>
    </row>
    <row r="53" spans="1:5" ht="12.75">
      <c r="A53" s="48" t="s">
        <v>29</v>
      </c>
      <c r="B53" s="48"/>
      <c r="C53" s="48"/>
      <c r="E53" s="5" t="s">
        <v>30</v>
      </c>
    </row>
  </sheetData>
  <mergeCells count="3">
    <mergeCell ref="A1:E1"/>
    <mergeCell ref="A52:C52"/>
    <mergeCell ref="A53:C5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4">
      <selection activeCell="C12" sqref="C12:D12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58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847024</v>
      </c>
    </row>
    <row r="4" spans="1:5" ht="12.75">
      <c r="A4" s="20"/>
      <c r="B4" s="19">
        <v>80101</v>
      </c>
      <c r="C4" s="19"/>
      <c r="D4" s="25" t="s">
        <v>6</v>
      </c>
      <c r="E4" s="15">
        <v>721038</v>
      </c>
    </row>
    <row r="5" spans="1:5" ht="25.5" customHeight="1">
      <c r="A5" s="20"/>
      <c r="B5" s="19"/>
      <c r="C5" s="20">
        <v>3020</v>
      </c>
      <c r="D5" s="26" t="s">
        <v>17</v>
      </c>
      <c r="E5" s="16">
        <v>31880</v>
      </c>
    </row>
    <row r="6" spans="1:5" ht="12.75" customHeight="1">
      <c r="A6" s="20"/>
      <c r="B6" s="19"/>
      <c r="C6" s="20">
        <v>4010</v>
      </c>
      <c r="D6" s="26" t="s">
        <v>18</v>
      </c>
      <c r="E6" s="16">
        <v>465904</v>
      </c>
    </row>
    <row r="7" spans="1:5" ht="12.75">
      <c r="A7" s="20"/>
      <c r="B7" s="19"/>
      <c r="C7" s="20">
        <v>4040</v>
      </c>
      <c r="D7" s="26" t="s">
        <v>19</v>
      </c>
      <c r="E7" s="16">
        <v>36555</v>
      </c>
    </row>
    <row r="8" spans="1:5" ht="12.75">
      <c r="A8" s="20"/>
      <c r="B8" s="19"/>
      <c r="C8" s="20">
        <v>4110</v>
      </c>
      <c r="D8" s="26" t="s">
        <v>10</v>
      </c>
      <c r="E8" s="16">
        <v>78200</v>
      </c>
    </row>
    <row r="9" spans="1:5" ht="12.75">
      <c r="A9" s="20"/>
      <c r="B9" s="19"/>
      <c r="C9" s="20">
        <v>4120</v>
      </c>
      <c r="D9" s="26" t="s">
        <v>11</v>
      </c>
      <c r="E9" s="16">
        <v>12205</v>
      </c>
    </row>
    <row r="10" spans="1:5" ht="12.75">
      <c r="A10" s="20"/>
      <c r="B10" s="19"/>
      <c r="C10" s="20">
        <v>4170</v>
      </c>
      <c r="D10" s="26" t="s">
        <v>12</v>
      </c>
      <c r="E10" s="16">
        <v>720</v>
      </c>
    </row>
    <row r="11" spans="1:5" ht="12.75">
      <c r="A11" s="20"/>
      <c r="B11" s="19"/>
      <c r="C11" s="20">
        <v>4210</v>
      </c>
      <c r="D11" s="26" t="s">
        <v>13</v>
      </c>
      <c r="E11" s="16">
        <v>18970</v>
      </c>
    </row>
    <row r="12" spans="1:5" ht="25.5">
      <c r="A12" s="20"/>
      <c r="B12" s="19"/>
      <c r="C12" s="20">
        <v>4240</v>
      </c>
      <c r="D12" s="26" t="s">
        <v>20</v>
      </c>
      <c r="E12" s="16">
        <v>86</v>
      </c>
    </row>
    <row r="13" spans="1:5" ht="12.75">
      <c r="A13" s="20"/>
      <c r="B13" s="19"/>
      <c r="C13" s="20">
        <v>4260</v>
      </c>
      <c r="D13" s="26" t="s">
        <v>21</v>
      </c>
      <c r="E13" s="16">
        <v>8070</v>
      </c>
    </row>
    <row r="14" spans="1:5" ht="12.75">
      <c r="A14" s="20"/>
      <c r="B14" s="19"/>
      <c r="C14" s="20">
        <v>4270</v>
      </c>
      <c r="D14" s="26" t="s">
        <v>54</v>
      </c>
      <c r="E14" s="16">
        <v>13001</v>
      </c>
    </row>
    <row r="15" spans="1:5" ht="12.75">
      <c r="A15" s="20"/>
      <c r="B15" s="19"/>
      <c r="C15" s="20">
        <v>4280</v>
      </c>
      <c r="D15" s="26" t="s">
        <v>22</v>
      </c>
      <c r="E15" s="16">
        <v>400</v>
      </c>
    </row>
    <row r="16" spans="1:5" ht="12.75">
      <c r="A16" s="20"/>
      <c r="B16" s="19"/>
      <c r="C16" s="20">
        <v>4300</v>
      </c>
      <c r="D16" s="26" t="s">
        <v>14</v>
      </c>
      <c r="E16" s="16">
        <v>5140</v>
      </c>
    </row>
    <row r="17" spans="1:5" ht="25.5">
      <c r="A17" s="20"/>
      <c r="B17" s="19"/>
      <c r="C17" s="20">
        <v>4360</v>
      </c>
      <c r="D17" s="26" t="s">
        <v>43</v>
      </c>
      <c r="E17" s="16">
        <v>1180</v>
      </c>
    </row>
    <row r="18" spans="1:5" ht="25.5">
      <c r="A18" s="20"/>
      <c r="B18" s="19"/>
      <c r="C18" s="20">
        <v>4370</v>
      </c>
      <c r="D18" s="26" t="s">
        <v>24</v>
      </c>
      <c r="E18" s="16">
        <v>1290</v>
      </c>
    </row>
    <row r="19" spans="1:5" ht="12.75">
      <c r="A19" s="20"/>
      <c r="B19" s="19"/>
      <c r="C19" s="20">
        <v>4410</v>
      </c>
      <c r="D19" s="26" t="s">
        <v>25</v>
      </c>
      <c r="E19" s="16">
        <v>1330</v>
      </c>
    </row>
    <row r="20" spans="1:5" ht="12.75">
      <c r="A20" s="20"/>
      <c r="B20" s="19"/>
      <c r="C20" s="20">
        <v>4430</v>
      </c>
      <c r="D20" s="26" t="s">
        <v>15</v>
      </c>
      <c r="E20" s="16">
        <v>385</v>
      </c>
    </row>
    <row r="21" spans="1:5" ht="25.5">
      <c r="A21" s="20"/>
      <c r="B21" s="19"/>
      <c r="C21" s="20">
        <v>4440</v>
      </c>
      <c r="D21" s="26" t="s">
        <v>26</v>
      </c>
      <c r="E21" s="16">
        <v>39323</v>
      </c>
    </row>
    <row r="22" spans="1:5" ht="25.5">
      <c r="A22" s="20"/>
      <c r="B22" s="19"/>
      <c r="C22" s="20">
        <v>6060</v>
      </c>
      <c r="D22" s="26" t="s">
        <v>55</v>
      </c>
      <c r="E22" s="16">
        <v>6399</v>
      </c>
    </row>
    <row r="23" spans="1:5" ht="25.5">
      <c r="A23" s="20"/>
      <c r="B23" s="19">
        <v>80103</v>
      </c>
      <c r="C23" s="19"/>
      <c r="D23" s="25" t="s">
        <v>38</v>
      </c>
      <c r="E23" s="15">
        <v>85538</v>
      </c>
    </row>
    <row r="24" spans="1:5" ht="25.5">
      <c r="A24" s="20"/>
      <c r="B24" s="19"/>
      <c r="C24" s="20">
        <v>3020</v>
      </c>
      <c r="D24" s="26" t="s">
        <v>17</v>
      </c>
      <c r="E24" s="16">
        <v>5810</v>
      </c>
    </row>
    <row r="25" spans="1:5" ht="12.75" customHeight="1">
      <c r="A25" s="20"/>
      <c r="B25" s="19"/>
      <c r="C25" s="20">
        <v>4010</v>
      </c>
      <c r="D25" s="26" t="s">
        <v>18</v>
      </c>
      <c r="E25" s="16">
        <v>63200</v>
      </c>
    </row>
    <row r="26" spans="1:5" ht="12.75">
      <c r="A26" s="20"/>
      <c r="B26" s="19"/>
      <c r="C26" s="20">
        <v>4040</v>
      </c>
      <c r="D26" s="26" t="s">
        <v>19</v>
      </c>
      <c r="E26" s="16">
        <v>1863</v>
      </c>
    </row>
    <row r="27" spans="1:5" ht="12.75">
      <c r="A27" s="20"/>
      <c r="B27" s="19"/>
      <c r="C27" s="20">
        <v>4110</v>
      </c>
      <c r="D27" s="26" t="s">
        <v>10</v>
      </c>
      <c r="E27" s="16">
        <v>10550</v>
      </c>
    </row>
    <row r="28" spans="1:5" ht="12.75">
      <c r="A28" s="20"/>
      <c r="B28" s="19"/>
      <c r="C28" s="20">
        <v>4120</v>
      </c>
      <c r="D28" s="26" t="s">
        <v>11</v>
      </c>
      <c r="E28" s="16">
        <v>1720</v>
      </c>
    </row>
    <row r="29" spans="1:5" ht="25.5">
      <c r="A29" s="20"/>
      <c r="B29" s="19"/>
      <c r="C29" s="20">
        <v>4440</v>
      </c>
      <c r="D29" s="26" t="s">
        <v>26</v>
      </c>
      <c r="E29" s="16">
        <v>2395</v>
      </c>
    </row>
    <row r="30" spans="1:5" ht="25.5">
      <c r="A30" s="20"/>
      <c r="B30" s="19">
        <v>80146</v>
      </c>
      <c r="C30" s="19"/>
      <c r="D30" s="25" t="s">
        <v>33</v>
      </c>
      <c r="E30" s="15">
        <v>278</v>
      </c>
    </row>
    <row r="31" spans="1:5" ht="12.75">
      <c r="A31" s="20"/>
      <c r="B31" s="20"/>
      <c r="C31" s="20">
        <v>4300</v>
      </c>
      <c r="D31" s="26" t="s">
        <v>14</v>
      </c>
      <c r="E31" s="16">
        <v>278</v>
      </c>
    </row>
    <row r="32" spans="1:5" ht="12.75">
      <c r="A32" s="21"/>
      <c r="B32" s="22">
        <v>80148</v>
      </c>
      <c r="C32" s="21"/>
      <c r="D32" s="30" t="s">
        <v>34</v>
      </c>
      <c r="E32" s="34">
        <v>40170</v>
      </c>
    </row>
    <row r="33" spans="1:5" ht="25.5">
      <c r="A33" s="21"/>
      <c r="B33" s="21"/>
      <c r="C33" s="20">
        <v>3020</v>
      </c>
      <c r="D33" s="26" t="s">
        <v>17</v>
      </c>
      <c r="E33" s="32">
        <v>160</v>
      </c>
    </row>
    <row r="34" spans="1:5" ht="12.75" customHeight="1">
      <c r="A34" s="21"/>
      <c r="B34" s="21"/>
      <c r="C34" s="20">
        <v>4010</v>
      </c>
      <c r="D34" s="26" t="s">
        <v>18</v>
      </c>
      <c r="E34" s="32">
        <v>15200</v>
      </c>
    </row>
    <row r="35" spans="1:5" ht="12.75">
      <c r="A35" s="21"/>
      <c r="B35" s="21"/>
      <c r="C35" s="20">
        <v>4040</v>
      </c>
      <c r="D35" s="26" t="s">
        <v>19</v>
      </c>
      <c r="E35" s="32">
        <v>1120</v>
      </c>
    </row>
    <row r="36" spans="1:5" ht="12.75">
      <c r="A36" s="21"/>
      <c r="B36" s="21"/>
      <c r="C36" s="20">
        <v>4110</v>
      </c>
      <c r="D36" s="26" t="s">
        <v>10</v>
      </c>
      <c r="E36" s="32">
        <v>2470</v>
      </c>
    </row>
    <row r="37" spans="1:5" ht="12.75">
      <c r="A37" s="21"/>
      <c r="B37" s="21"/>
      <c r="C37" s="21">
        <v>4220</v>
      </c>
      <c r="D37" s="18" t="s">
        <v>35</v>
      </c>
      <c r="E37" s="32">
        <v>20470</v>
      </c>
    </row>
    <row r="38" spans="1:5" ht="25.5">
      <c r="A38" s="21"/>
      <c r="B38" s="21"/>
      <c r="C38" s="20">
        <v>4440</v>
      </c>
      <c r="D38" s="26" t="s">
        <v>26</v>
      </c>
      <c r="E38" s="32">
        <v>750</v>
      </c>
    </row>
    <row r="39" spans="1:5" ht="14.25">
      <c r="A39" s="22">
        <v>854</v>
      </c>
      <c r="B39" s="22"/>
      <c r="C39" s="21"/>
      <c r="D39" s="28" t="s">
        <v>36</v>
      </c>
      <c r="E39" s="33">
        <v>17505</v>
      </c>
    </row>
    <row r="40" spans="1:5" ht="12.75">
      <c r="A40" s="21"/>
      <c r="B40" s="22">
        <v>85401</v>
      </c>
      <c r="C40" s="21"/>
      <c r="D40" s="28" t="s">
        <v>37</v>
      </c>
      <c r="E40" s="34">
        <v>16197</v>
      </c>
    </row>
    <row r="41" spans="1:5" ht="25.5">
      <c r="A41" s="21"/>
      <c r="B41" s="21"/>
      <c r="C41" s="20">
        <v>3020</v>
      </c>
      <c r="D41" s="26" t="s">
        <v>17</v>
      </c>
      <c r="E41" s="32">
        <v>811</v>
      </c>
    </row>
    <row r="42" spans="1:5" ht="12.75" customHeight="1">
      <c r="A42" s="21"/>
      <c r="B42" s="21"/>
      <c r="C42" s="20">
        <v>4010</v>
      </c>
      <c r="D42" s="26" t="s">
        <v>18</v>
      </c>
      <c r="E42" s="32">
        <v>11760</v>
      </c>
    </row>
    <row r="43" spans="1:5" ht="12.75">
      <c r="A43" s="21"/>
      <c r="B43" s="21"/>
      <c r="C43" s="20">
        <v>4040</v>
      </c>
      <c r="D43" s="26" t="s">
        <v>19</v>
      </c>
      <c r="E43" s="32">
        <v>1593</v>
      </c>
    </row>
    <row r="44" spans="1:5" ht="12.75">
      <c r="A44" s="21"/>
      <c r="B44" s="21"/>
      <c r="C44" s="20">
        <v>4110</v>
      </c>
      <c r="D44" s="26" t="s">
        <v>10</v>
      </c>
      <c r="E44" s="32">
        <v>1749</v>
      </c>
    </row>
    <row r="45" spans="1:5" ht="12.75">
      <c r="A45" s="21"/>
      <c r="B45" s="21"/>
      <c r="C45" s="20">
        <v>4120</v>
      </c>
      <c r="D45" s="26" t="s">
        <v>11</v>
      </c>
      <c r="E45" s="32">
        <v>284</v>
      </c>
    </row>
    <row r="46" spans="1:5" s="9" customFormat="1" ht="12.75">
      <c r="A46" s="21"/>
      <c r="B46" s="72">
        <v>85415</v>
      </c>
      <c r="C46" s="73"/>
      <c r="D46" s="69" t="s">
        <v>49</v>
      </c>
      <c r="E46" s="89">
        <v>1308</v>
      </c>
    </row>
    <row r="47" spans="1:5" ht="13.5" thickBot="1">
      <c r="A47" s="82"/>
      <c r="B47" s="75"/>
      <c r="C47" s="41">
        <v>3260</v>
      </c>
      <c r="D47" s="42" t="s">
        <v>51</v>
      </c>
      <c r="E47" s="83">
        <v>1308</v>
      </c>
    </row>
    <row r="48" spans="1:5" ht="12.75">
      <c r="A48" s="9"/>
      <c r="B48" s="9"/>
      <c r="C48" s="70"/>
      <c r="D48" s="71"/>
      <c r="E48" s="12"/>
    </row>
    <row r="49" spans="1:5" ht="12.75">
      <c r="A49" s="9"/>
      <c r="B49" s="9"/>
      <c r="C49" s="70"/>
      <c r="D49" s="71"/>
      <c r="E49" s="12"/>
    </row>
    <row r="50" spans="1:5" ht="12.75">
      <c r="A50" s="9"/>
      <c r="B50" s="9"/>
      <c r="C50" s="70"/>
      <c r="D50" s="71"/>
      <c r="E50" s="12"/>
    </row>
    <row r="51" spans="1:5" ht="12.75">
      <c r="A51" s="48" t="s">
        <v>29</v>
      </c>
      <c r="B51" s="48"/>
      <c r="C51" s="48"/>
      <c r="E51" s="5" t="s">
        <v>30</v>
      </c>
    </row>
  </sheetData>
  <mergeCells count="2">
    <mergeCell ref="A1:E1"/>
    <mergeCell ref="A51:C5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12" sqref="C12:D12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59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758355</v>
      </c>
    </row>
    <row r="4" spans="1:5" ht="12.75">
      <c r="A4" s="20"/>
      <c r="B4" s="19">
        <v>80101</v>
      </c>
      <c r="C4" s="19"/>
      <c r="D4" s="25" t="s">
        <v>6</v>
      </c>
      <c r="E4" s="15">
        <v>671068</v>
      </c>
    </row>
    <row r="5" spans="1:5" ht="25.5" customHeight="1">
      <c r="A5" s="20"/>
      <c r="B5" s="19"/>
      <c r="C5" s="20">
        <v>3020</v>
      </c>
      <c r="D5" s="26" t="s">
        <v>17</v>
      </c>
      <c r="E5" s="16">
        <v>32250</v>
      </c>
    </row>
    <row r="6" spans="1:5" ht="12.75" customHeight="1">
      <c r="A6" s="20"/>
      <c r="B6" s="19"/>
      <c r="C6" s="20">
        <v>4010</v>
      </c>
      <c r="D6" s="26" t="s">
        <v>18</v>
      </c>
      <c r="E6" s="16">
        <v>431692</v>
      </c>
    </row>
    <row r="7" spans="1:5" ht="12.75">
      <c r="A7" s="20"/>
      <c r="B7" s="19"/>
      <c r="C7" s="20">
        <v>4040</v>
      </c>
      <c r="D7" s="26" t="s">
        <v>19</v>
      </c>
      <c r="E7" s="16">
        <v>53280</v>
      </c>
    </row>
    <row r="8" spans="1:5" ht="12.75">
      <c r="A8" s="20"/>
      <c r="B8" s="19"/>
      <c r="C8" s="20">
        <v>4110</v>
      </c>
      <c r="D8" s="26" t="s">
        <v>10</v>
      </c>
      <c r="E8" s="16">
        <v>71985</v>
      </c>
    </row>
    <row r="9" spans="1:5" ht="12.75">
      <c r="A9" s="20"/>
      <c r="B9" s="19"/>
      <c r="C9" s="20">
        <v>4120</v>
      </c>
      <c r="D9" s="26" t="s">
        <v>11</v>
      </c>
      <c r="E9" s="16">
        <v>12055</v>
      </c>
    </row>
    <row r="10" spans="1:5" ht="12.75">
      <c r="A10" s="20"/>
      <c r="B10" s="19"/>
      <c r="C10" s="20">
        <v>4170</v>
      </c>
      <c r="D10" s="26" t="s">
        <v>12</v>
      </c>
      <c r="E10" s="16">
        <v>720</v>
      </c>
    </row>
    <row r="11" spans="1:5" ht="12.75">
      <c r="A11" s="20"/>
      <c r="B11" s="19"/>
      <c r="C11" s="20">
        <v>4210</v>
      </c>
      <c r="D11" s="26" t="s">
        <v>13</v>
      </c>
      <c r="E11" s="16">
        <v>18150</v>
      </c>
    </row>
    <row r="12" spans="1:5" ht="25.5">
      <c r="A12" s="20"/>
      <c r="B12" s="19"/>
      <c r="C12" s="20">
        <v>4240</v>
      </c>
      <c r="D12" s="26" t="s">
        <v>20</v>
      </c>
      <c r="E12" s="16">
        <v>69</v>
      </c>
    </row>
    <row r="13" spans="1:5" ht="12.75">
      <c r="A13" s="20"/>
      <c r="B13" s="19"/>
      <c r="C13" s="20">
        <v>4260</v>
      </c>
      <c r="D13" s="26" t="s">
        <v>21</v>
      </c>
      <c r="E13" s="16">
        <v>5933</v>
      </c>
    </row>
    <row r="14" spans="1:5" ht="12.75">
      <c r="A14" s="20"/>
      <c r="B14" s="19"/>
      <c r="C14" s="20">
        <v>4300</v>
      </c>
      <c r="D14" s="26" t="s">
        <v>14</v>
      </c>
      <c r="E14" s="16">
        <v>3930</v>
      </c>
    </row>
    <row r="15" spans="1:5" ht="25.5">
      <c r="A15" s="20"/>
      <c r="B15" s="19"/>
      <c r="C15" s="20">
        <v>4360</v>
      </c>
      <c r="D15" s="26" t="s">
        <v>43</v>
      </c>
      <c r="E15" s="16">
        <v>984</v>
      </c>
    </row>
    <row r="16" spans="1:5" ht="25.5">
      <c r="A16" s="20"/>
      <c r="B16" s="19"/>
      <c r="C16" s="20">
        <v>4370</v>
      </c>
      <c r="D16" s="26" t="s">
        <v>24</v>
      </c>
      <c r="E16" s="16">
        <v>1007</v>
      </c>
    </row>
    <row r="17" spans="1:5" ht="12.75">
      <c r="A17" s="20"/>
      <c r="B17" s="19"/>
      <c r="C17" s="20">
        <v>4410</v>
      </c>
      <c r="D17" s="26" t="s">
        <v>25</v>
      </c>
      <c r="E17" s="16">
        <v>293</v>
      </c>
    </row>
    <row r="18" spans="1:5" ht="12.75">
      <c r="A18" s="20"/>
      <c r="B18" s="19"/>
      <c r="C18" s="20">
        <v>4430</v>
      </c>
      <c r="D18" s="26" t="s">
        <v>15</v>
      </c>
      <c r="E18" s="16">
        <v>273</v>
      </c>
    </row>
    <row r="19" spans="1:5" ht="25.5">
      <c r="A19" s="20"/>
      <c r="B19" s="19"/>
      <c r="C19" s="20">
        <v>4440</v>
      </c>
      <c r="D19" s="26" t="s">
        <v>26</v>
      </c>
      <c r="E19" s="16">
        <v>38447</v>
      </c>
    </row>
    <row r="20" spans="1:5" ht="25.5">
      <c r="A20" s="20"/>
      <c r="B20" s="19">
        <v>80103</v>
      </c>
      <c r="C20" s="19"/>
      <c r="D20" s="25" t="s">
        <v>38</v>
      </c>
      <c r="E20" s="15">
        <v>39984</v>
      </c>
    </row>
    <row r="21" spans="1:5" ht="25.5">
      <c r="A21" s="20"/>
      <c r="B21" s="19"/>
      <c r="C21" s="20">
        <v>3020</v>
      </c>
      <c r="D21" s="26" t="s">
        <v>17</v>
      </c>
      <c r="E21" s="16">
        <v>2639</v>
      </c>
    </row>
    <row r="22" spans="1:5" ht="12.75" customHeight="1">
      <c r="A22" s="20"/>
      <c r="B22" s="19"/>
      <c r="C22" s="20">
        <v>4010</v>
      </c>
      <c r="D22" s="26" t="s">
        <v>18</v>
      </c>
      <c r="E22" s="16">
        <v>31556</v>
      </c>
    </row>
    <row r="23" spans="1:5" ht="12.75">
      <c r="A23" s="20"/>
      <c r="B23" s="19"/>
      <c r="C23" s="20">
        <v>4040</v>
      </c>
      <c r="D23" s="26" t="s">
        <v>19</v>
      </c>
      <c r="E23" s="16">
        <v>48</v>
      </c>
    </row>
    <row r="24" spans="1:5" ht="12.75">
      <c r="A24" s="20"/>
      <c r="B24" s="19"/>
      <c r="C24" s="20">
        <v>4110</v>
      </c>
      <c r="D24" s="26" t="s">
        <v>10</v>
      </c>
      <c r="E24" s="16">
        <v>4939</v>
      </c>
    </row>
    <row r="25" spans="1:5" ht="12.75">
      <c r="A25" s="20"/>
      <c r="B25" s="19"/>
      <c r="C25" s="20">
        <v>4120</v>
      </c>
      <c r="D25" s="26" t="s">
        <v>11</v>
      </c>
      <c r="E25" s="16">
        <v>802</v>
      </c>
    </row>
    <row r="26" spans="1:5" ht="25.5">
      <c r="A26" s="20"/>
      <c r="B26" s="19">
        <v>80146</v>
      </c>
      <c r="C26" s="19"/>
      <c r="D26" s="25" t="s">
        <v>33</v>
      </c>
      <c r="E26" s="15">
        <v>1555</v>
      </c>
    </row>
    <row r="27" spans="1:5" ht="12.75">
      <c r="A27" s="20"/>
      <c r="B27" s="20"/>
      <c r="C27" s="20">
        <v>4300</v>
      </c>
      <c r="D27" s="26" t="s">
        <v>14</v>
      </c>
      <c r="E27" s="16">
        <v>1555</v>
      </c>
    </row>
    <row r="28" spans="1:5" ht="12.75">
      <c r="A28" s="21"/>
      <c r="B28" s="22">
        <v>80148</v>
      </c>
      <c r="C28" s="21"/>
      <c r="D28" s="30" t="s">
        <v>34</v>
      </c>
      <c r="E28" s="34">
        <v>45748</v>
      </c>
    </row>
    <row r="29" spans="1:5" ht="12.75" customHeight="1">
      <c r="A29" s="21"/>
      <c r="B29" s="21"/>
      <c r="C29" s="20">
        <v>4010</v>
      </c>
      <c r="D29" s="26" t="s">
        <v>18</v>
      </c>
      <c r="E29" s="32">
        <v>24015</v>
      </c>
    </row>
    <row r="30" spans="1:5" ht="12.75">
      <c r="A30" s="21"/>
      <c r="B30" s="21"/>
      <c r="C30" s="20">
        <v>4040</v>
      </c>
      <c r="D30" s="26" t="s">
        <v>19</v>
      </c>
      <c r="E30" s="32">
        <v>1348</v>
      </c>
    </row>
    <row r="31" spans="1:5" ht="12.75">
      <c r="A31" s="21"/>
      <c r="B31" s="21"/>
      <c r="C31" s="20">
        <v>4110</v>
      </c>
      <c r="D31" s="26" t="s">
        <v>10</v>
      </c>
      <c r="E31" s="32">
        <v>3771</v>
      </c>
    </row>
    <row r="32" spans="1:5" ht="12.75">
      <c r="A32" s="21"/>
      <c r="B32" s="21"/>
      <c r="C32" s="20">
        <v>4120</v>
      </c>
      <c r="D32" s="26" t="s">
        <v>11</v>
      </c>
      <c r="E32" s="32">
        <v>614</v>
      </c>
    </row>
    <row r="33" spans="1:5" ht="12.75">
      <c r="A33" s="21"/>
      <c r="B33" s="21"/>
      <c r="C33" s="21">
        <v>4220</v>
      </c>
      <c r="D33" s="18" t="s">
        <v>35</v>
      </c>
      <c r="E33" s="32">
        <v>15000</v>
      </c>
    </row>
    <row r="34" spans="1:5" ht="25.5">
      <c r="A34" s="21"/>
      <c r="B34" s="21"/>
      <c r="C34" s="20">
        <v>4440</v>
      </c>
      <c r="D34" s="26" t="s">
        <v>26</v>
      </c>
      <c r="E34" s="32">
        <v>1000</v>
      </c>
    </row>
    <row r="35" spans="1:5" ht="14.25">
      <c r="A35" s="22">
        <v>854</v>
      </c>
      <c r="B35" s="22"/>
      <c r="C35" s="21"/>
      <c r="D35" s="28" t="s">
        <v>36</v>
      </c>
      <c r="E35" s="33">
        <v>1644</v>
      </c>
    </row>
    <row r="36" spans="1:5" ht="14.25">
      <c r="A36" s="22"/>
      <c r="B36" s="72">
        <v>85415</v>
      </c>
      <c r="C36" s="73"/>
      <c r="D36" s="69" t="s">
        <v>49</v>
      </c>
      <c r="E36" s="90">
        <v>1644</v>
      </c>
    </row>
    <row r="37" spans="1:5" ht="13.5" thickBot="1">
      <c r="A37" s="82"/>
      <c r="B37" s="75"/>
      <c r="C37" s="41">
        <v>3260</v>
      </c>
      <c r="D37" s="42" t="s">
        <v>51</v>
      </c>
      <c r="E37" s="58">
        <v>1644</v>
      </c>
    </row>
    <row r="38" spans="1:5" ht="12.75">
      <c r="A38" s="9"/>
      <c r="B38" s="68"/>
      <c r="C38" s="51"/>
      <c r="D38" s="52"/>
      <c r="E38" s="12"/>
    </row>
    <row r="39" spans="1:5" ht="12.75">
      <c r="A39" s="9"/>
      <c r="B39" s="68"/>
      <c r="C39" s="51"/>
      <c r="D39" s="52"/>
      <c r="E39" s="12"/>
    </row>
    <row r="40" spans="1:5" ht="12.75">
      <c r="A40" s="9"/>
      <c r="B40" s="68"/>
      <c r="C40" s="51"/>
      <c r="D40" s="52"/>
      <c r="E40" s="12"/>
    </row>
    <row r="41" spans="1:5" ht="12.75">
      <c r="A41" s="9"/>
      <c r="B41" s="68"/>
      <c r="C41" s="51"/>
      <c r="D41" s="52"/>
      <c r="E41" s="12"/>
    </row>
    <row r="42" spans="1:5" ht="12.75">
      <c r="A42" s="48" t="s">
        <v>29</v>
      </c>
      <c r="B42" s="48"/>
      <c r="C42" s="48"/>
      <c r="E42" s="5" t="s">
        <v>30</v>
      </c>
    </row>
  </sheetData>
  <mergeCells count="2">
    <mergeCell ref="A1:E1"/>
    <mergeCell ref="A42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5">
      <selection activeCell="G38" sqref="G38"/>
    </sheetView>
  </sheetViews>
  <sheetFormatPr defaultColWidth="9.140625" defaultRowHeight="12.75"/>
  <cols>
    <col min="3" max="3" width="9.140625" style="1" customWidth="1"/>
    <col min="4" max="4" width="31.57421875" style="0" customWidth="1"/>
    <col min="5" max="5" width="20.140625" style="3" customWidth="1"/>
  </cols>
  <sheetData>
    <row r="1" spans="1:5" ht="43.5" customHeight="1">
      <c r="A1" s="49" t="s">
        <v>60</v>
      </c>
      <c r="B1" s="49"/>
      <c r="C1" s="49"/>
      <c r="D1" s="49"/>
      <c r="E1" s="49"/>
    </row>
    <row r="2" spans="1:5" s="2" customFormat="1" ht="15.75">
      <c r="A2" s="23" t="s">
        <v>0</v>
      </c>
      <c r="B2" s="23" t="s">
        <v>2</v>
      </c>
      <c r="C2" s="23" t="s">
        <v>3</v>
      </c>
      <c r="D2" s="23" t="s">
        <v>4</v>
      </c>
      <c r="E2" s="24" t="s">
        <v>28</v>
      </c>
    </row>
    <row r="3" spans="1:5" ht="14.25">
      <c r="A3" s="19">
        <v>801</v>
      </c>
      <c r="B3" s="20"/>
      <c r="C3" s="20"/>
      <c r="D3" s="25" t="s">
        <v>5</v>
      </c>
      <c r="E3" s="31">
        <v>750854</v>
      </c>
    </row>
    <row r="4" spans="1:5" ht="12.75">
      <c r="A4" s="20"/>
      <c r="B4" s="19">
        <v>80101</v>
      </c>
      <c r="C4" s="19"/>
      <c r="D4" s="25" t="s">
        <v>6</v>
      </c>
      <c r="E4" s="15">
        <v>654986</v>
      </c>
    </row>
    <row r="5" spans="1:5" ht="25.5" customHeight="1">
      <c r="A5" s="20"/>
      <c r="B5" s="19"/>
      <c r="C5" s="20">
        <v>3020</v>
      </c>
      <c r="D5" s="26" t="s">
        <v>17</v>
      </c>
      <c r="E5" s="16">
        <v>27778</v>
      </c>
    </row>
    <row r="6" spans="1:5" ht="12.75" customHeight="1">
      <c r="A6" s="20"/>
      <c r="B6" s="19"/>
      <c r="C6" s="20">
        <v>4010</v>
      </c>
      <c r="D6" s="26" t="s">
        <v>18</v>
      </c>
      <c r="E6" s="16">
        <v>394204</v>
      </c>
    </row>
    <row r="7" spans="1:5" ht="12.75">
      <c r="A7" s="20"/>
      <c r="B7" s="19"/>
      <c r="C7" s="20">
        <v>4040</v>
      </c>
      <c r="D7" s="26" t="s">
        <v>19</v>
      </c>
      <c r="E7" s="16">
        <v>44623</v>
      </c>
    </row>
    <row r="8" spans="1:5" ht="12.75">
      <c r="A8" s="20"/>
      <c r="B8" s="19"/>
      <c r="C8" s="20">
        <v>4110</v>
      </c>
      <c r="D8" s="26" t="s">
        <v>10</v>
      </c>
      <c r="E8" s="16">
        <v>69380</v>
      </c>
    </row>
    <row r="9" spans="1:5" ht="12.75">
      <c r="A9" s="20"/>
      <c r="B9" s="19"/>
      <c r="C9" s="20">
        <v>4120</v>
      </c>
      <c r="D9" s="26" t="s">
        <v>11</v>
      </c>
      <c r="E9" s="16">
        <v>9320</v>
      </c>
    </row>
    <row r="10" spans="1:5" ht="12.75">
      <c r="A10" s="20"/>
      <c r="B10" s="19"/>
      <c r="C10" s="20">
        <v>4170</v>
      </c>
      <c r="D10" s="26" t="s">
        <v>12</v>
      </c>
      <c r="E10" s="16">
        <v>720</v>
      </c>
    </row>
    <row r="11" spans="1:5" ht="12.75">
      <c r="A11" s="20"/>
      <c r="B11" s="19"/>
      <c r="C11" s="20">
        <v>4210</v>
      </c>
      <c r="D11" s="26" t="s">
        <v>13</v>
      </c>
      <c r="E11" s="16">
        <v>4750</v>
      </c>
    </row>
    <row r="12" spans="1:5" ht="25.5">
      <c r="A12" s="20"/>
      <c r="B12" s="19"/>
      <c r="C12" s="20">
        <v>4240</v>
      </c>
      <c r="D12" s="26" t="s">
        <v>20</v>
      </c>
      <c r="E12" s="16">
        <v>149</v>
      </c>
    </row>
    <row r="13" spans="1:5" ht="12.75">
      <c r="A13" s="20"/>
      <c r="B13" s="19"/>
      <c r="C13" s="20">
        <v>4260</v>
      </c>
      <c r="D13" s="26" t="s">
        <v>21</v>
      </c>
      <c r="E13" s="16">
        <v>57689</v>
      </c>
    </row>
    <row r="14" spans="1:5" ht="12.75">
      <c r="A14" s="20"/>
      <c r="B14" s="19"/>
      <c r="C14" s="20">
        <v>4280</v>
      </c>
      <c r="D14" s="26" t="s">
        <v>22</v>
      </c>
      <c r="E14" s="16">
        <v>400</v>
      </c>
    </row>
    <row r="15" spans="1:5" ht="12.75">
      <c r="A15" s="20"/>
      <c r="B15" s="19"/>
      <c r="C15" s="20">
        <v>4300</v>
      </c>
      <c r="D15" s="26" t="s">
        <v>14</v>
      </c>
      <c r="E15" s="16">
        <v>8700</v>
      </c>
    </row>
    <row r="16" spans="1:5" ht="25.5">
      <c r="A16" s="20"/>
      <c r="B16" s="19"/>
      <c r="C16" s="20">
        <v>4360</v>
      </c>
      <c r="D16" s="26" t="s">
        <v>43</v>
      </c>
      <c r="E16" s="16">
        <v>800</v>
      </c>
    </row>
    <row r="17" spans="1:5" ht="25.5">
      <c r="A17" s="20"/>
      <c r="B17" s="19"/>
      <c r="C17" s="20">
        <v>4370</v>
      </c>
      <c r="D17" s="26" t="s">
        <v>24</v>
      </c>
      <c r="E17" s="16">
        <v>750</v>
      </c>
    </row>
    <row r="18" spans="1:5" ht="12.75">
      <c r="A18" s="20"/>
      <c r="B18" s="19"/>
      <c r="C18" s="20">
        <v>4410</v>
      </c>
      <c r="D18" s="26" t="s">
        <v>25</v>
      </c>
      <c r="E18" s="16">
        <v>500</v>
      </c>
    </row>
    <row r="19" spans="1:5" ht="12.75">
      <c r="A19" s="20"/>
      <c r="B19" s="19"/>
      <c r="C19" s="20">
        <v>4430</v>
      </c>
      <c r="D19" s="26" t="s">
        <v>15</v>
      </c>
      <c r="E19" s="16">
        <v>280</v>
      </c>
    </row>
    <row r="20" spans="1:5" ht="25.5">
      <c r="A20" s="20"/>
      <c r="B20" s="19"/>
      <c r="C20" s="20">
        <v>4440</v>
      </c>
      <c r="D20" s="26" t="s">
        <v>26</v>
      </c>
      <c r="E20" s="16">
        <v>34943</v>
      </c>
    </row>
    <row r="21" spans="1:5" ht="25.5">
      <c r="A21" s="20"/>
      <c r="B21" s="19">
        <v>80103</v>
      </c>
      <c r="C21" s="19"/>
      <c r="D21" s="25" t="s">
        <v>38</v>
      </c>
      <c r="E21" s="15">
        <v>40927</v>
      </c>
    </row>
    <row r="22" spans="1:5" ht="25.5">
      <c r="A22" s="20"/>
      <c r="B22" s="19"/>
      <c r="C22" s="20">
        <v>3020</v>
      </c>
      <c r="D22" s="26" t="s">
        <v>17</v>
      </c>
      <c r="E22" s="16">
        <v>2510</v>
      </c>
    </row>
    <row r="23" spans="1:5" ht="12.75" customHeight="1">
      <c r="A23" s="20"/>
      <c r="B23" s="19"/>
      <c r="C23" s="20">
        <v>4010</v>
      </c>
      <c r="D23" s="26" t="s">
        <v>18</v>
      </c>
      <c r="E23" s="16">
        <v>29600</v>
      </c>
    </row>
    <row r="24" spans="1:5" ht="12.75">
      <c r="A24" s="20"/>
      <c r="B24" s="19"/>
      <c r="C24" s="20">
        <v>4040</v>
      </c>
      <c r="D24" s="26" t="s">
        <v>19</v>
      </c>
      <c r="E24" s="16">
        <v>722</v>
      </c>
    </row>
    <row r="25" spans="1:5" ht="12.75">
      <c r="A25" s="20"/>
      <c r="B25" s="19"/>
      <c r="C25" s="20">
        <v>4110</v>
      </c>
      <c r="D25" s="26" t="s">
        <v>10</v>
      </c>
      <c r="E25" s="16">
        <v>4900</v>
      </c>
    </row>
    <row r="26" spans="1:5" ht="12.75">
      <c r="A26" s="20"/>
      <c r="B26" s="19"/>
      <c r="C26" s="20">
        <v>4120</v>
      </c>
      <c r="D26" s="26" t="s">
        <v>11</v>
      </c>
      <c r="E26" s="16">
        <v>800</v>
      </c>
    </row>
    <row r="27" spans="1:5" ht="25.5">
      <c r="A27" s="20"/>
      <c r="B27" s="19"/>
      <c r="C27" s="20">
        <v>4440</v>
      </c>
      <c r="D27" s="26" t="s">
        <v>26</v>
      </c>
      <c r="E27" s="16">
        <v>2395</v>
      </c>
    </row>
    <row r="28" spans="1:5" ht="25.5">
      <c r="A28" s="20"/>
      <c r="B28" s="19">
        <v>80146</v>
      </c>
      <c r="C28" s="19"/>
      <c r="D28" s="25" t="s">
        <v>33</v>
      </c>
      <c r="E28" s="15">
        <v>1375</v>
      </c>
    </row>
    <row r="29" spans="1:5" ht="12.75">
      <c r="A29" s="20"/>
      <c r="B29" s="20"/>
      <c r="C29" s="20">
        <v>4300</v>
      </c>
      <c r="D29" s="26" t="s">
        <v>14</v>
      </c>
      <c r="E29" s="16">
        <v>1375</v>
      </c>
    </row>
    <row r="30" spans="1:5" ht="12.75">
      <c r="A30" s="21"/>
      <c r="B30" s="22">
        <v>80148</v>
      </c>
      <c r="C30" s="21"/>
      <c r="D30" s="30" t="s">
        <v>34</v>
      </c>
      <c r="E30" s="34">
        <v>53566</v>
      </c>
    </row>
    <row r="31" spans="1:5" ht="25.5">
      <c r="A31" s="21"/>
      <c r="B31" s="21"/>
      <c r="C31" s="20">
        <v>3020</v>
      </c>
      <c r="D31" s="26" t="s">
        <v>17</v>
      </c>
      <c r="E31" s="32">
        <v>180</v>
      </c>
    </row>
    <row r="32" spans="1:5" ht="12.75" customHeight="1">
      <c r="A32" s="21"/>
      <c r="B32" s="21"/>
      <c r="C32" s="20">
        <v>4010</v>
      </c>
      <c r="D32" s="26" t="s">
        <v>18</v>
      </c>
      <c r="E32" s="32">
        <v>21951</v>
      </c>
    </row>
    <row r="33" spans="1:5" ht="12.75">
      <c r="A33" s="21"/>
      <c r="B33" s="21"/>
      <c r="C33" s="20">
        <v>4040</v>
      </c>
      <c r="D33" s="26" t="s">
        <v>19</v>
      </c>
      <c r="E33" s="32">
        <v>1595</v>
      </c>
    </row>
    <row r="34" spans="1:5" ht="12.75">
      <c r="A34" s="21"/>
      <c r="B34" s="21"/>
      <c r="C34" s="20">
        <v>4110</v>
      </c>
      <c r="D34" s="26" t="s">
        <v>10</v>
      </c>
      <c r="E34" s="32">
        <v>3650</v>
      </c>
    </row>
    <row r="35" spans="1:5" ht="12.75">
      <c r="A35" s="21"/>
      <c r="B35" s="21"/>
      <c r="C35" s="20">
        <v>4120</v>
      </c>
      <c r="D35" s="26" t="s">
        <v>11</v>
      </c>
      <c r="E35" s="32">
        <v>590</v>
      </c>
    </row>
    <row r="36" spans="1:5" ht="12.75">
      <c r="A36" s="21"/>
      <c r="B36" s="21"/>
      <c r="C36" s="21">
        <v>4220</v>
      </c>
      <c r="D36" s="18" t="s">
        <v>35</v>
      </c>
      <c r="E36" s="32">
        <v>24600</v>
      </c>
    </row>
    <row r="37" spans="1:5" ht="25.5">
      <c r="A37" s="21"/>
      <c r="B37" s="21"/>
      <c r="C37" s="20">
        <v>4440</v>
      </c>
      <c r="D37" s="26" t="s">
        <v>26</v>
      </c>
      <c r="E37" s="32">
        <v>1000</v>
      </c>
    </row>
    <row r="38" spans="1:7" ht="12.75">
      <c r="A38" s="22">
        <v>854</v>
      </c>
      <c r="B38" s="22"/>
      <c r="C38" s="21"/>
      <c r="D38" s="28" t="s">
        <v>36</v>
      </c>
      <c r="E38" s="78">
        <v>2180</v>
      </c>
      <c r="G38" t="s">
        <v>1</v>
      </c>
    </row>
    <row r="39" spans="1:5" ht="12.75">
      <c r="A39" s="22"/>
      <c r="B39" s="72">
        <v>85415</v>
      </c>
      <c r="C39" s="73"/>
      <c r="D39" s="69" t="s">
        <v>49</v>
      </c>
      <c r="E39" s="32">
        <v>2180</v>
      </c>
    </row>
    <row r="40" spans="1:5" ht="13.5" thickBot="1">
      <c r="A40" s="82"/>
      <c r="B40" s="75"/>
      <c r="C40" s="41">
        <v>3260</v>
      </c>
      <c r="D40" s="42" t="s">
        <v>51</v>
      </c>
      <c r="E40" s="43">
        <v>2180</v>
      </c>
    </row>
    <row r="41" spans="3:4" ht="12.75">
      <c r="C41" s="6"/>
      <c r="D41" s="7"/>
    </row>
    <row r="42" spans="1:5" ht="12.75">
      <c r="A42" s="47"/>
      <c r="B42" s="47"/>
      <c r="C42" s="47"/>
      <c r="E42" s="4"/>
    </row>
    <row r="43" spans="1:5" ht="12.75">
      <c r="A43" s="50" t="s">
        <v>29</v>
      </c>
      <c r="B43" s="50"/>
      <c r="C43" s="50"/>
      <c r="E43" s="5" t="s">
        <v>30</v>
      </c>
    </row>
  </sheetData>
  <mergeCells count="3">
    <mergeCell ref="A1:E1"/>
    <mergeCell ref="A42:C42"/>
    <mergeCell ref="A43:C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ZEAS</dc:creator>
  <cp:keywords/>
  <dc:description/>
  <cp:lastModifiedBy>Admin</cp:lastModifiedBy>
  <cp:lastPrinted>2012-03-02T12:12:42Z</cp:lastPrinted>
  <dcterms:created xsi:type="dcterms:W3CDTF">2011-01-12T09:54:53Z</dcterms:created>
  <dcterms:modified xsi:type="dcterms:W3CDTF">2012-03-02T12:56:18Z</dcterms:modified>
  <cp:category/>
  <cp:version/>
  <cp:contentType/>
  <cp:contentStatus/>
</cp:coreProperties>
</file>